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850" activeTab="5"/>
  </bookViews>
  <sheets>
    <sheet name="INSERT" sheetId="1" r:id="rId1"/>
    <sheet name="AP1" sheetId="2" r:id="rId2"/>
    <sheet name="AP2" sheetId="3" r:id="rId3"/>
    <sheet name="AP3" sheetId="4" r:id="rId4"/>
    <sheet name="AP4" sheetId="5" r:id="rId5"/>
    <sheet name="AP5" sheetId="6" r:id="rId6"/>
  </sheets>
  <definedNames/>
  <calcPr fullCalcOnLoad="1"/>
</workbook>
</file>

<file path=xl/sharedStrings.xml><?xml version="1.0" encoding="utf-8"?>
<sst xmlns="http://schemas.openxmlformats.org/spreadsheetml/2006/main" count="413" uniqueCount="95">
  <si>
    <t>A</t>
  </si>
  <si>
    <t>B</t>
  </si>
  <si>
    <t>C</t>
  </si>
  <si>
    <t>D</t>
  </si>
  <si>
    <t>E</t>
  </si>
  <si>
    <t>F</t>
  </si>
  <si>
    <t>G</t>
  </si>
  <si>
    <t>H</t>
  </si>
  <si>
    <t>Nº</t>
  </si>
  <si>
    <t>%</t>
  </si>
  <si>
    <t>Pos</t>
  </si>
  <si>
    <t>Neg</t>
  </si>
  <si>
    <t>C -</t>
  </si>
  <si>
    <t>C +</t>
  </si>
  <si>
    <t>1. VALIDACIÓN DEL ENSAYO</t>
  </si>
  <si>
    <t>NEGATIVA</t>
  </si>
  <si>
    <t>POSITIVA</t>
  </si>
  <si>
    <t>1. VALIDATION OF THE TEST</t>
  </si>
  <si>
    <t xml:space="preserve">RESULTADOS / RESULTS </t>
  </si>
  <si>
    <t>DUDOSA</t>
  </si>
  <si>
    <t>CO (+)</t>
  </si>
  <si>
    <t xml:space="preserve">CO (-) </t>
  </si>
  <si>
    <t>VALIDACIÓN Y PUNTOS DE CORTE / VALIDATION AND CUT OFF</t>
  </si>
  <si>
    <t>NEGATIVE</t>
  </si>
  <si>
    <t>POSITIVE</t>
  </si>
  <si>
    <t>DOUBTFUL</t>
  </si>
  <si>
    <t>TOTAL</t>
  </si>
  <si>
    <t>Los controles pueden colocarse en cualquier pocillo de la placa. Refleje los valores de DO obtenidos en estas celdas</t>
  </si>
  <si>
    <t>Controls could be placed anywhere in the plate. Put the corresponding DO values in these wells.</t>
  </si>
  <si>
    <t>Placa entera / Whole plate*</t>
  </si>
  <si>
    <t>* Controles incluidos. Tenga en consideración su posición en la placa.</t>
  </si>
  <si>
    <t>* Including controls. Check their place in the plate.</t>
  </si>
  <si>
    <t>Control Positivo / Positive Control:  A1 A2</t>
  </si>
  <si>
    <t>Control Negativo / Negative Control: B1 B2</t>
  </si>
  <si>
    <t>Media DO Muestra</t>
  </si>
  <si>
    <t>Índice de Pos. =</t>
  </si>
  <si>
    <t>Índice del CN &lt; 0,15</t>
  </si>
  <si>
    <t xml:space="preserve">   CP &gt; 1,25</t>
  </si>
  <si>
    <t>CP</t>
  </si>
  <si>
    <t xml:space="preserve">   CP &gt; 0,6</t>
  </si>
  <si>
    <t>CN = Media de las DOs de los Controles Negativos</t>
  </si>
  <si>
    <t xml:space="preserve">   CP &gt; 0,8</t>
  </si>
  <si>
    <t>4. CÁLCULO DEL ÍNDICE DE POSITIVIDAD</t>
  </si>
  <si>
    <t>4. CALCULATION OF THE POSITIVE RATIO</t>
  </si>
  <si>
    <t>5. INTERPRETATION OF THE RESULTS</t>
  </si>
  <si>
    <t>Positive Ratio =</t>
  </si>
  <si>
    <t>Mean of Sample OD</t>
  </si>
  <si>
    <t>INGEZIM APP</t>
  </si>
  <si>
    <t xml:space="preserve">PROTOCOLO 11.AP*.K.1 </t>
  </si>
  <si>
    <t>11.AP*.K.1 PROTOCOL</t>
  </si>
  <si>
    <t>ÍNDICE &lt; 0,4</t>
  </si>
  <si>
    <t>APP            (1, 9, 11)</t>
  </si>
  <si>
    <t xml:space="preserve">5. INTERPRETACIÓN DE RESULTADOS APP </t>
  </si>
  <si>
    <t>APP            (2)</t>
  </si>
  <si>
    <t>ÍNDICE &lt; 0,33</t>
  </si>
  <si>
    <t>APP            (3, 6, 8)</t>
  </si>
  <si>
    <t>ÍNDICE &lt; 0,3</t>
  </si>
  <si>
    <t>APP            (4, 7)</t>
  </si>
  <si>
    <t>ÍNDICE &lt; 0,35</t>
  </si>
  <si>
    <t>APP            (5a, 5b)</t>
  </si>
  <si>
    <t>RATIO &lt; 0,4</t>
  </si>
  <si>
    <t>RATIO &gt;0,55</t>
  </si>
  <si>
    <r>
      <t xml:space="preserve">0,55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RATIO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0,4</t>
    </r>
  </si>
  <si>
    <t>RATIO &lt; 0,33</t>
  </si>
  <si>
    <t>RATIO &lt; 0,3</t>
  </si>
  <si>
    <t>RATIO &lt; 0,35</t>
  </si>
  <si>
    <t>APP (1,9,11), APP (2), APP (3,6,8)</t>
  </si>
  <si>
    <t>APP (4,7)</t>
  </si>
  <si>
    <t>APP (5a, 5b)</t>
  </si>
  <si>
    <t>ÍNDICES / RATIOS</t>
  </si>
  <si>
    <t>NC Ratio &lt; 0,15</t>
  </si>
  <si>
    <t>PC &gt; 1,25</t>
  </si>
  <si>
    <t>PC &gt; 0,6</t>
  </si>
  <si>
    <t>PC &gt; 0,8</t>
  </si>
  <si>
    <t>PC</t>
  </si>
  <si>
    <t>PC = Mean of Positive Controls ODs</t>
  </si>
  <si>
    <t>NC = Mean of Negative Controls ODs</t>
  </si>
  <si>
    <t>CP = Media de las DOs de los Controles Positivos</t>
  </si>
  <si>
    <r>
      <t xml:space="preserve">ÍNDICE </t>
    </r>
    <r>
      <rPr>
        <b/>
        <sz val="10"/>
        <rFont val="Arial"/>
        <family val="0"/>
      </rPr>
      <t>≥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0,55</t>
    </r>
  </si>
  <si>
    <r>
      <t xml:space="preserve">0,55 &gt; ÍNDICE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0,4</t>
    </r>
  </si>
  <si>
    <r>
      <t xml:space="preserve">ÍNDICE </t>
    </r>
    <r>
      <rPr>
        <b/>
        <sz val="10"/>
        <rFont val="Arial"/>
        <family val="0"/>
      </rPr>
      <t>≥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0,5</t>
    </r>
  </si>
  <si>
    <r>
      <t xml:space="preserve">0,5 &gt; ÍNDICE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0,4</t>
    </r>
  </si>
  <si>
    <r>
      <t xml:space="preserve">0,5 &gt; ÍNDICE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0,3</t>
    </r>
  </si>
  <si>
    <r>
      <t xml:space="preserve">0,5 &gt; ÍNDICE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0,35</t>
    </r>
  </si>
  <si>
    <r>
      <t xml:space="preserve">RATIO </t>
    </r>
    <r>
      <rPr>
        <b/>
        <sz val="10"/>
        <rFont val="Arial"/>
        <family val="0"/>
      </rPr>
      <t>≥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0,5</t>
    </r>
  </si>
  <si>
    <r>
      <t xml:space="preserve">0,5 &gt; RATIO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0,33</t>
    </r>
  </si>
  <si>
    <r>
      <t xml:space="preserve">0,5 &gt; RATIO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0,3</t>
    </r>
  </si>
  <si>
    <r>
      <t xml:space="preserve">0,5 &gt; RATIO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0,35</t>
    </r>
  </si>
  <si>
    <r>
      <t xml:space="preserve">0,5 &gt; RATIO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0,4</t>
    </r>
  </si>
  <si>
    <r>
      <t xml:space="preserve">0,5 &gt; ÍNDICE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0,33</t>
    </r>
  </si>
  <si>
    <t>APP (serotip. 2) LECTURA / LECTURE</t>
  </si>
  <si>
    <t>APP (serotip. 1, 9, 11) LECTURA / LECTURE</t>
  </si>
  <si>
    <t>APP (serotip. 3, 6, 8) LECTURA / LECTURE</t>
  </si>
  <si>
    <t>APP (serotip. 4, 7) LECTURA / LECTURE</t>
  </si>
  <si>
    <t>APP (serotip. 5a, 5b) LECTURA / LECTURE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</si>
</sst>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0.000"/>
    <numFmt numFmtId="170" formatCode="0.0%"/>
    <numFmt numFmtId="171" formatCode="[$-C0A]dddd\,\ dd&quot; de &quot;mmmm&quot; de &quot;yyyy"/>
    <numFmt numFmtId="172" formatCode="00000"/>
    <numFmt numFmtId="173" formatCode="#\ ???/???"/>
    <numFmt numFmtId="174" formatCode="0.0"/>
  </numFmts>
  <fonts count="2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color indexed="10"/>
      <name val="Arial"/>
      <family val="2"/>
    </font>
    <font>
      <sz val="6"/>
      <name val="Verdana"/>
      <family val="2"/>
    </font>
    <font>
      <b/>
      <sz val="12"/>
      <color indexed="9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0"/>
    </font>
    <font>
      <b/>
      <sz val="10"/>
      <name val="Arial"/>
      <family val="2"/>
    </font>
    <font>
      <b/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sz val="11"/>
      <color indexed="18"/>
      <name val="Arial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0"/>
    </font>
    <font>
      <sz val="6.5"/>
      <color indexed="18"/>
      <name val="Verdana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>
        <color indexed="1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169" fontId="2" fillId="0" borderId="7" xfId="0" applyNumberFormat="1" applyFont="1" applyFill="1" applyBorder="1" applyAlignment="1">
      <alignment horizontal="center"/>
    </xf>
    <xf numFmtId="169" fontId="2" fillId="0" borderId="8" xfId="0" applyNumberFormat="1" applyFont="1" applyFill="1" applyBorder="1" applyAlignment="1">
      <alignment horizontal="center"/>
    </xf>
    <xf numFmtId="169" fontId="2" fillId="0" borderId="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7" fillId="0" borderId="10" xfId="0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 indent="1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7" fillId="0" borderId="5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9" fontId="2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indent="1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2" borderId="7" xfId="0" applyFont="1" applyFill="1" applyBorder="1" applyAlignment="1" applyProtection="1">
      <alignment horizontal="center"/>
      <protection hidden="1"/>
    </xf>
    <xf numFmtId="0" fontId="2" fillId="0" borderId="7" xfId="0" applyNumberFormat="1" applyFont="1" applyBorder="1" applyAlignment="1" applyProtection="1">
      <alignment horizontal="center"/>
      <protection hidden="1"/>
    </xf>
    <xf numFmtId="174" fontId="2" fillId="0" borderId="7" xfId="0" applyNumberFormat="1" applyFont="1" applyFill="1" applyBorder="1" applyAlignment="1" applyProtection="1">
      <alignment horizontal="center"/>
      <protection hidden="1"/>
    </xf>
    <xf numFmtId="0" fontId="11" fillId="3" borderId="7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4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9" fontId="0" fillId="0" borderId="0" xfId="0" applyNumberFormat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169" fontId="2" fillId="0" borderId="0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174" fontId="2" fillId="0" borderId="16" xfId="0" applyNumberFormat="1" applyFont="1" applyBorder="1" applyAlignment="1" applyProtection="1">
      <alignment horizontal="center" vertical="center"/>
      <protection hidden="1"/>
    </xf>
    <xf numFmtId="174" fontId="2" fillId="0" borderId="6" xfId="0" applyNumberFormat="1" applyFont="1" applyBorder="1" applyAlignment="1" applyProtection="1">
      <alignment horizontal="center" vertical="center"/>
      <protection hidden="1"/>
    </xf>
    <xf numFmtId="174" fontId="2" fillId="0" borderId="11" xfId="0" applyNumberFormat="1" applyFont="1" applyBorder="1" applyAlignment="1" applyProtection="1">
      <alignment horizontal="center" vertical="center"/>
      <protection hidden="1"/>
    </xf>
    <xf numFmtId="174" fontId="2" fillId="0" borderId="17" xfId="0" applyNumberFormat="1" applyFont="1" applyBorder="1" applyAlignment="1" applyProtection="1">
      <alignment horizontal="center" vertical="center"/>
      <protection hidden="1"/>
    </xf>
    <xf numFmtId="174" fontId="2" fillId="0" borderId="7" xfId="0" applyNumberFormat="1" applyFont="1" applyBorder="1" applyAlignment="1" applyProtection="1">
      <alignment horizontal="center" vertical="center"/>
      <protection hidden="1"/>
    </xf>
    <xf numFmtId="174" fontId="2" fillId="0" borderId="12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8" xfId="0" applyNumberFormat="1" applyFont="1" applyBorder="1" applyAlignment="1" applyProtection="1">
      <alignment horizontal="center" vertical="center"/>
      <protection hidden="1"/>
    </xf>
    <xf numFmtId="174" fontId="2" fillId="0" borderId="9" xfId="0" applyNumberFormat="1" applyFont="1" applyBorder="1" applyAlignment="1" applyProtection="1">
      <alignment horizontal="center" vertical="center"/>
      <protection hidden="1"/>
    </xf>
    <xf numFmtId="174" fontId="2" fillId="0" borderId="13" xfId="0" applyNumberFormat="1" applyFont="1" applyBorder="1" applyAlignment="1" applyProtection="1">
      <alignment horizontal="center" vertical="center"/>
      <protection hidden="1"/>
    </xf>
    <xf numFmtId="169" fontId="2" fillId="0" borderId="16" xfId="0" applyNumberFormat="1" applyFont="1" applyBorder="1" applyAlignment="1" applyProtection="1">
      <alignment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169" fontId="11" fillId="3" borderId="7" xfId="0" applyNumberFormat="1" applyFont="1" applyFill="1" applyBorder="1" applyAlignment="1">
      <alignment horizontal="center"/>
    </xf>
    <xf numFmtId="169" fontId="2" fillId="0" borderId="8" xfId="0" applyNumberFormat="1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 horizontal="center"/>
      <protection hidden="1"/>
    </xf>
    <xf numFmtId="174" fontId="2" fillId="0" borderId="21" xfId="0" applyNumberFormat="1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/>
      <protection hidden="1"/>
    </xf>
    <xf numFmtId="174" fontId="2" fillId="0" borderId="23" xfId="0" applyNumberFormat="1" applyFont="1" applyBorder="1" applyAlignment="1" applyProtection="1">
      <alignment horizontal="center" vertic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169" fontId="2" fillId="0" borderId="24" xfId="0" applyNumberFormat="1" applyFont="1" applyBorder="1" applyAlignment="1" applyProtection="1">
      <alignment/>
      <protection hidden="1"/>
    </xf>
    <xf numFmtId="169" fontId="2" fillId="0" borderId="4" xfId="0" applyNumberFormat="1" applyFont="1" applyBorder="1" applyAlignment="1" applyProtection="1">
      <alignment/>
      <protection hidden="1"/>
    </xf>
    <xf numFmtId="0" fontId="12" fillId="0" borderId="0" xfId="0" applyFont="1" applyBorder="1" applyAlignment="1">
      <alignment horizontal="center"/>
    </xf>
    <xf numFmtId="169" fontId="11" fillId="2" borderId="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7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9" fontId="16" fillId="0" borderId="0" xfId="0" applyNumberFormat="1" applyFont="1" applyFill="1" applyBorder="1" applyAlignment="1">
      <alignment horizontal="center"/>
    </xf>
    <xf numFmtId="169" fontId="11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2" fillId="0" borderId="0" xfId="0" applyFont="1" applyAlignment="1">
      <alignment horizontal="left" indent="2"/>
    </xf>
    <xf numFmtId="0" fontId="20" fillId="0" borderId="0" xfId="0" applyFont="1" applyBorder="1" applyAlignment="1">
      <alignment horizontal="left" indent="1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 indent="2"/>
    </xf>
    <xf numFmtId="169" fontId="2" fillId="0" borderId="23" xfId="0" applyNumberFormat="1" applyFont="1" applyFill="1" applyBorder="1" applyAlignment="1">
      <alignment horizontal="center"/>
    </xf>
    <xf numFmtId="174" fontId="2" fillId="0" borderId="25" xfId="0" applyNumberFormat="1" applyFont="1" applyBorder="1" applyAlignment="1" applyProtection="1">
      <alignment horizontal="center" vertical="center"/>
      <protection hidden="1"/>
    </xf>
    <xf numFmtId="169" fontId="2" fillId="0" borderId="25" xfId="0" applyNumberFormat="1" applyFont="1" applyFill="1" applyBorder="1" applyAlignment="1" applyProtection="1">
      <alignment horizontal="center"/>
      <protection hidden="1"/>
    </xf>
    <xf numFmtId="169" fontId="2" fillId="0" borderId="6" xfId="0" applyNumberFormat="1" applyFont="1" applyFill="1" applyBorder="1" applyAlignment="1" applyProtection="1">
      <alignment horizontal="center"/>
      <protection hidden="1"/>
    </xf>
    <xf numFmtId="169" fontId="2" fillId="0" borderId="11" xfId="0" applyNumberFormat="1" applyFont="1" applyFill="1" applyBorder="1" applyAlignment="1" applyProtection="1">
      <alignment horizontal="center"/>
      <protection hidden="1"/>
    </xf>
    <xf numFmtId="169" fontId="2" fillId="0" borderId="23" xfId="0" applyNumberFormat="1" applyFont="1" applyFill="1" applyBorder="1" applyAlignment="1" applyProtection="1">
      <alignment horizontal="center"/>
      <protection hidden="1"/>
    </xf>
    <xf numFmtId="169" fontId="2" fillId="0" borderId="7" xfId="0" applyNumberFormat="1" applyFont="1" applyFill="1" applyBorder="1" applyAlignment="1" applyProtection="1">
      <alignment horizontal="center"/>
      <protection hidden="1"/>
    </xf>
    <xf numFmtId="169" fontId="2" fillId="0" borderId="12" xfId="0" applyNumberFormat="1" applyFont="1" applyFill="1" applyBorder="1" applyAlignment="1" applyProtection="1">
      <alignment horizontal="center"/>
      <protection hidden="1"/>
    </xf>
    <xf numFmtId="169" fontId="2" fillId="0" borderId="8" xfId="0" applyNumberFormat="1" applyFont="1" applyFill="1" applyBorder="1" applyAlignment="1" applyProtection="1">
      <alignment horizontal="center"/>
      <protection hidden="1"/>
    </xf>
    <xf numFmtId="169" fontId="2" fillId="0" borderId="9" xfId="0" applyNumberFormat="1" applyFont="1" applyFill="1" applyBorder="1" applyAlignment="1" applyProtection="1">
      <alignment horizontal="center"/>
      <protection hidden="1"/>
    </xf>
    <xf numFmtId="169" fontId="2" fillId="0" borderId="13" xfId="0" applyNumberFormat="1" applyFont="1" applyFill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left"/>
    </xf>
    <xf numFmtId="0" fontId="5" fillId="6" borderId="31" xfId="0" applyFont="1" applyFill="1" applyBorder="1" applyAlignment="1">
      <alignment horizontal="left"/>
    </xf>
    <xf numFmtId="0" fontId="5" fillId="6" borderId="32" xfId="0" applyFont="1" applyFill="1" applyBorder="1" applyAlignment="1">
      <alignment horizontal="left"/>
    </xf>
    <xf numFmtId="0" fontId="5" fillId="6" borderId="33" xfId="0" applyFont="1" applyFill="1" applyBorder="1" applyAlignment="1">
      <alignment horizontal="left"/>
    </xf>
    <xf numFmtId="0" fontId="10" fillId="5" borderId="34" xfId="0" applyFont="1" applyFill="1" applyBorder="1" applyAlignment="1">
      <alignment horizontal="center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color rgb="FF800000"/>
      </font>
      <fill>
        <patternFill>
          <bgColor rgb="FFFF0000"/>
        </patternFill>
      </fill>
      <border/>
    </dxf>
    <dxf>
      <font>
        <b val="0"/>
        <i val="0"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Muestras de suero / Sera samples</a:t>
            </a:r>
          </a:p>
        </c:rich>
      </c:tx>
      <c:layout/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.187"/>
          <c:w val="0.9705"/>
          <c:h val="0.81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3366FF"/>
                  </a:gs>
                  <a:gs pos="100000">
                    <a:srgbClr val="172F7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7575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'AP1'!$D$78:$D$80</c:f>
              <c:strCache/>
            </c:strRef>
          </c:cat>
          <c:val>
            <c:numRef>
              <c:f>'AP1'!$E$78:$E$80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34249277"/>
        <c:axId val="39808038"/>
      </c:bar3D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808038"/>
        <c:crosses val="autoZero"/>
        <c:auto val="1"/>
        <c:lblOffset val="100"/>
        <c:noMultiLvlLbl val="0"/>
      </c:catAx>
      <c:valAx>
        <c:axId val="3980803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4249277"/>
        <c:crossesAt val="1"/>
        <c:crossBetween val="between"/>
        <c:dispUnits/>
        <c:majorUnit val="25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100000">
              <a:srgbClr val="808080"/>
            </a:gs>
          </a:gsLst>
          <a:lin ang="2700000" scaled="1"/>
        </a:gradFill>
        <a:ln w="3175">
          <a:noFill/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Muestras de suero / Sera samples</a:t>
            </a:r>
          </a:p>
        </c:rich>
      </c:tx>
      <c:layout/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.1845"/>
          <c:w val="0.9705"/>
          <c:h val="0.815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3366FF"/>
                  </a:gs>
                  <a:gs pos="100000">
                    <a:srgbClr val="172F7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7575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'AP2'!$D$79:$D$81</c:f>
              <c:strCache/>
            </c:strRef>
          </c:cat>
          <c:val>
            <c:numRef>
              <c:f>'AP2'!$E$79:$E$81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22728023"/>
        <c:axId val="3225616"/>
      </c:bar3DChart>
      <c:catAx>
        <c:axId val="2272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25616"/>
        <c:crosses val="autoZero"/>
        <c:auto val="1"/>
        <c:lblOffset val="100"/>
        <c:noMultiLvlLbl val="0"/>
      </c:catAx>
      <c:valAx>
        <c:axId val="322561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2728023"/>
        <c:crossesAt val="1"/>
        <c:crossBetween val="between"/>
        <c:dispUnits/>
        <c:majorUnit val="25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100000">
              <a:srgbClr val="808080"/>
            </a:gs>
          </a:gsLst>
          <a:lin ang="2700000" scaled="1"/>
        </a:gradFill>
        <a:ln w="3175">
          <a:noFill/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Muestras de suero / Sera samples</a:t>
            </a:r>
          </a:p>
        </c:rich>
      </c:tx>
      <c:layout/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.188"/>
          <c:w val="0.9705"/>
          <c:h val="0.81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3366FF"/>
                  </a:gs>
                  <a:gs pos="100000">
                    <a:srgbClr val="172F7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7575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'AP3'!$D$79:$D$81</c:f>
              <c:strCache/>
            </c:strRef>
          </c:cat>
          <c:val>
            <c:numRef>
              <c:f>'AP3'!$E$79:$E$81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29030545"/>
        <c:axId val="59948314"/>
      </c:bar3D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948314"/>
        <c:crosses val="autoZero"/>
        <c:auto val="1"/>
        <c:lblOffset val="100"/>
        <c:noMultiLvlLbl val="0"/>
      </c:catAx>
      <c:valAx>
        <c:axId val="5994831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9030545"/>
        <c:crossesAt val="1"/>
        <c:crossBetween val="between"/>
        <c:dispUnits/>
        <c:majorUnit val="25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100000">
              <a:srgbClr val="808080"/>
            </a:gs>
          </a:gsLst>
          <a:lin ang="2700000" scaled="1"/>
        </a:gradFill>
        <a:ln w="3175">
          <a:noFill/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Muestras de suero / Sera samples</a:t>
            </a:r>
          </a:p>
        </c:rich>
      </c:tx>
      <c:layout/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.188"/>
          <c:w val="0.9705"/>
          <c:h val="0.81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3366FF"/>
                  </a:gs>
                  <a:gs pos="100000">
                    <a:srgbClr val="172F7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7575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'AP4'!$D$79:$D$81</c:f>
              <c:strCache/>
            </c:strRef>
          </c:cat>
          <c:val>
            <c:numRef>
              <c:f>'AP4'!$E$79:$E$81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2663915"/>
        <c:axId val="23975236"/>
      </c:bar3DChart>
      <c:catAx>
        <c:axId val="266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975236"/>
        <c:crosses val="autoZero"/>
        <c:auto val="1"/>
        <c:lblOffset val="100"/>
        <c:noMultiLvlLbl val="0"/>
      </c:catAx>
      <c:valAx>
        <c:axId val="239752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663915"/>
        <c:crossesAt val="1"/>
        <c:crossBetween val="between"/>
        <c:dispUnits/>
        <c:majorUnit val="25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100000">
              <a:srgbClr val="808080"/>
            </a:gs>
          </a:gsLst>
          <a:lin ang="2700000" scaled="1"/>
        </a:gradFill>
        <a:ln w="3175">
          <a:noFill/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Muestras de suero / Sera samples</a:t>
            </a:r>
          </a:p>
        </c:rich>
      </c:tx>
      <c:layout/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.188"/>
          <c:w val="0.9705"/>
          <c:h val="0.81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3366FF"/>
                  </a:gs>
                  <a:gs pos="100000">
                    <a:srgbClr val="172F7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7575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'AP5'!$D$79:$D$81</c:f>
              <c:strCache/>
            </c:strRef>
          </c:cat>
          <c:val>
            <c:numRef>
              <c:f>'AP5'!$E$79:$E$81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4450533"/>
        <c:axId val="62945934"/>
      </c:bar3DChart>
      <c:catAx>
        <c:axId val="14450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945934"/>
        <c:crosses val="autoZero"/>
        <c:auto val="1"/>
        <c:lblOffset val="100"/>
        <c:noMultiLvlLbl val="0"/>
      </c:catAx>
      <c:valAx>
        <c:axId val="6294593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4450533"/>
        <c:crossesAt val="1"/>
        <c:crossBetween val="between"/>
        <c:dispUnits/>
        <c:majorUnit val="25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100000">
              <a:srgbClr val="808080"/>
            </a:gs>
          </a:gsLst>
          <a:lin ang="2700000" scaled="1"/>
        </a:gradFill>
        <a:ln w="3175">
          <a:noFill/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68</xdr:row>
      <xdr:rowOff>47625</xdr:rowOff>
    </xdr:from>
    <xdr:to>
      <xdr:col>12</xdr:col>
      <xdr:colOff>523875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3476625" y="8658225"/>
        <a:ext cx="32480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86</xdr:row>
      <xdr:rowOff>0</xdr:rowOff>
    </xdr:from>
    <xdr:to>
      <xdr:col>8</xdr:col>
      <xdr:colOff>438150</xdr:colOff>
      <xdr:row>89</xdr:row>
      <xdr:rowOff>104775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1658600"/>
          <a:ext cx="420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69</xdr:row>
      <xdr:rowOff>0</xdr:rowOff>
    </xdr:from>
    <xdr:to>
      <xdr:col>12</xdr:col>
      <xdr:colOff>523875</xdr:colOff>
      <xdr:row>82</xdr:row>
      <xdr:rowOff>133350</xdr:rowOff>
    </xdr:to>
    <xdr:graphicFrame>
      <xdr:nvGraphicFramePr>
        <xdr:cNvPr id="1" name="Chart 1"/>
        <xdr:cNvGraphicFramePr/>
      </xdr:nvGraphicFramePr>
      <xdr:xfrm>
        <a:off x="3476625" y="8772525"/>
        <a:ext cx="32480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87</xdr:row>
      <xdr:rowOff>38100</xdr:rowOff>
    </xdr:from>
    <xdr:to>
      <xdr:col>8</xdr:col>
      <xdr:colOff>447675</xdr:colOff>
      <xdr:row>90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887200"/>
          <a:ext cx="420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68</xdr:row>
      <xdr:rowOff>85725</xdr:rowOff>
    </xdr:from>
    <xdr:to>
      <xdr:col>12</xdr:col>
      <xdr:colOff>504825</xdr:colOff>
      <xdr:row>82</xdr:row>
      <xdr:rowOff>57150</xdr:rowOff>
    </xdr:to>
    <xdr:graphicFrame>
      <xdr:nvGraphicFramePr>
        <xdr:cNvPr id="1" name="Chart 1"/>
        <xdr:cNvGraphicFramePr/>
      </xdr:nvGraphicFramePr>
      <xdr:xfrm>
        <a:off x="3457575" y="8696325"/>
        <a:ext cx="32480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87</xdr:row>
      <xdr:rowOff>85725</xdr:rowOff>
    </xdr:from>
    <xdr:to>
      <xdr:col>8</xdr:col>
      <xdr:colOff>495300</xdr:colOff>
      <xdr:row>91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1906250"/>
          <a:ext cx="420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68</xdr:row>
      <xdr:rowOff>66675</xdr:rowOff>
    </xdr:from>
    <xdr:to>
      <xdr:col>13</xdr:col>
      <xdr:colOff>0</xdr:colOff>
      <xdr:row>82</xdr:row>
      <xdr:rowOff>38100</xdr:rowOff>
    </xdr:to>
    <xdr:graphicFrame>
      <xdr:nvGraphicFramePr>
        <xdr:cNvPr id="1" name="Chart 1"/>
        <xdr:cNvGraphicFramePr/>
      </xdr:nvGraphicFramePr>
      <xdr:xfrm>
        <a:off x="3486150" y="8677275"/>
        <a:ext cx="32480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86</xdr:row>
      <xdr:rowOff>85725</xdr:rowOff>
    </xdr:from>
    <xdr:to>
      <xdr:col>9</xdr:col>
      <xdr:colOff>104775</xdr:colOff>
      <xdr:row>90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1744325"/>
          <a:ext cx="420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68</xdr:row>
      <xdr:rowOff>85725</xdr:rowOff>
    </xdr:from>
    <xdr:to>
      <xdr:col>12</xdr:col>
      <xdr:colOff>514350</xdr:colOff>
      <xdr:row>82</xdr:row>
      <xdr:rowOff>57150</xdr:rowOff>
    </xdr:to>
    <xdr:graphicFrame>
      <xdr:nvGraphicFramePr>
        <xdr:cNvPr id="1" name="Chart 1"/>
        <xdr:cNvGraphicFramePr/>
      </xdr:nvGraphicFramePr>
      <xdr:xfrm>
        <a:off x="3467100" y="8696325"/>
        <a:ext cx="32480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87</xdr:row>
      <xdr:rowOff>66675</xdr:rowOff>
    </xdr:from>
    <xdr:to>
      <xdr:col>9</xdr:col>
      <xdr:colOff>28575</xdr:colOff>
      <xdr:row>91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887200"/>
          <a:ext cx="420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="90" zoomScaleNormal="90" workbookViewId="0" topLeftCell="A1">
      <selection activeCell="I43" sqref="I43"/>
    </sheetView>
  </sheetViews>
  <sheetFormatPr defaultColWidth="11.421875" defaultRowHeight="12.75"/>
  <cols>
    <col min="2" max="3" width="5.7109375" style="0" customWidth="1"/>
    <col min="4" max="4" width="13.140625" style="0" customWidth="1"/>
    <col min="5" max="6" width="5.7109375" style="0" customWidth="1"/>
    <col min="7" max="7" width="19.57421875" style="0" customWidth="1"/>
    <col min="8" max="8" width="5.57421875" style="47" bestFit="1" customWidth="1"/>
    <col min="9" max="9" width="5.57421875" style="47" customWidth="1"/>
    <col min="10" max="10" width="11.421875" style="43" customWidth="1"/>
    <col min="11" max="12" width="5.7109375" style="0" customWidth="1"/>
    <col min="13" max="13" width="13.140625" style="0" customWidth="1"/>
    <col min="14" max="15" width="5.7109375" style="0" customWidth="1"/>
    <col min="16" max="16" width="19.57421875" style="0" customWidth="1"/>
  </cols>
  <sheetData>
    <row r="1" spans="1:16" ht="18">
      <c r="A1" s="131" t="s">
        <v>48</v>
      </c>
      <c r="B1" s="131"/>
      <c r="C1" s="131"/>
      <c r="D1" s="131"/>
      <c r="E1" s="131"/>
      <c r="F1" s="131"/>
      <c r="G1" s="131"/>
      <c r="H1" s="46"/>
      <c r="I1" s="46"/>
      <c r="J1" s="131" t="s">
        <v>49</v>
      </c>
      <c r="K1" s="131"/>
      <c r="L1" s="131"/>
      <c r="M1" s="131"/>
      <c r="N1" s="131"/>
      <c r="O1" s="131"/>
      <c r="P1" s="131"/>
    </row>
    <row r="2" spans="1:10" ht="12.75">
      <c r="A2" s="1"/>
      <c r="G2" s="43"/>
      <c r="J2" s="44"/>
    </row>
    <row r="3" spans="1:13" ht="14.25">
      <c r="A3" s="18" t="s">
        <v>77</v>
      </c>
      <c r="B3" s="17"/>
      <c r="C3" s="17"/>
      <c r="D3" s="17"/>
      <c r="E3" s="17"/>
      <c r="F3" s="17"/>
      <c r="G3" s="17"/>
      <c r="H3" s="48"/>
      <c r="I3" s="48"/>
      <c r="J3" s="18" t="s">
        <v>75</v>
      </c>
      <c r="K3" s="17"/>
      <c r="L3" s="17"/>
      <c r="M3" s="17"/>
    </row>
    <row r="4" spans="1:13" ht="14.25">
      <c r="A4" s="18" t="s">
        <v>40</v>
      </c>
      <c r="B4" s="17"/>
      <c r="C4" s="17"/>
      <c r="D4" s="17"/>
      <c r="E4" s="17"/>
      <c r="F4" s="17"/>
      <c r="G4" s="17"/>
      <c r="H4" s="48"/>
      <c r="I4" s="48"/>
      <c r="J4" s="18" t="s">
        <v>76</v>
      </c>
      <c r="K4" s="17"/>
      <c r="L4" s="17"/>
      <c r="M4" s="17"/>
    </row>
    <row r="5" spans="7:10" s="17" customFormat="1" ht="14.25">
      <c r="G5" s="42"/>
      <c r="H5" s="48"/>
      <c r="I5" s="48"/>
      <c r="J5" s="42"/>
    </row>
    <row r="6" spans="1:16" s="17" customFormat="1" ht="15.75">
      <c r="A6" s="133" t="s">
        <v>14</v>
      </c>
      <c r="B6" s="134"/>
      <c r="C6" s="134"/>
      <c r="D6" s="134"/>
      <c r="E6" s="134"/>
      <c r="F6" s="134"/>
      <c r="G6" s="135"/>
      <c r="H6" s="49"/>
      <c r="I6" s="49"/>
      <c r="J6" s="132" t="s">
        <v>17</v>
      </c>
      <c r="K6" s="132"/>
      <c r="L6" s="132"/>
      <c r="M6" s="132"/>
      <c r="N6" s="132"/>
      <c r="O6" s="132"/>
      <c r="P6" s="132"/>
    </row>
    <row r="7" spans="1:16" s="17" customFormat="1" ht="14.25">
      <c r="A7" s="18"/>
      <c r="H7" s="48"/>
      <c r="I7" s="48"/>
      <c r="J7" s="6"/>
      <c r="K7" s="42"/>
      <c r="L7" s="42"/>
      <c r="M7" s="42"/>
      <c r="N7" s="42"/>
      <c r="O7" s="42"/>
      <c r="P7" s="42"/>
    </row>
    <row r="8" spans="1:16" s="17" customFormat="1" ht="14.25">
      <c r="A8" s="126" t="s">
        <v>66</v>
      </c>
      <c r="B8" s="126"/>
      <c r="C8" s="126"/>
      <c r="D8" s="125" t="s">
        <v>36</v>
      </c>
      <c r="E8" s="125"/>
      <c r="F8" s="125"/>
      <c r="H8" s="48"/>
      <c r="I8" s="48"/>
      <c r="J8" s="126" t="s">
        <v>66</v>
      </c>
      <c r="K8" s="126"/>
      <c r="L8" s="126"/>
      <c r="M8" s="127" t="s">
        <v>70</v>
      </c>
      <c r="N8" s="127"/>
      <c r="O8" s="42"/>
      <c r="P8" s="42"/>
    </row>
    <row r="9" spans="1:16" s="17" customFormat="1" ht="14.25">
      <c r="A9" s="126"/>
      <c r="B9" s="126"/>
      <c r="C9" s="126"/>
      <c r="D9" s="127" t="s">
        <v>37</v>
      </c>
      <c r="E9" s="127"/>
      <c r="F9" s="127"/>
      <c r="H9" s="48"/>
      <c r="I9" s="48"/>
      <c r="J9" s="126"/>
      <c r="K9" s="126"/>
      <c r="L9" s="126"/>
      <c r="M9" s="127" t="s">
        <v>71</v>
      </c>
      <c r="N9" s="127"/>
      <c r="O9" s="42"/>
      <c r="P9" s="42"/>
    </row>
    <row r="10" spans="1:16" s="17" customFormat="1" ht="14.25">
      <c r="A10" s="73"/>
      <c r="B10" s="73"/>
      <c r="H10" s="48"/>
      <c r="I10" s="48"/>
      <c r="J10" s="73"/>
      <c r="K10" s="73"/>
      <c r="O10" s="42"/>
      <c r="P10" s="42"/>
    </row>
    <row r="11" spans="1:16" s="17" customFormat="1" ht="14.25">
      <c r="A11" s="18"/>
      <c r="H11" s="48"/>
      <c r="I11" s="48"/>
      <c r="J11" s="6"/>
      <c r="K11" s="42"/>
      <c r="L11" s="42"/>
      <c r="M11" s="42"/>
      <c r="N11" s="42"/>
      <c r="O11" s="42"/>
      <c r="P11" s="42"/>
    </row>
    <row r="12" spans="1:16" s="17" customFormat="1" ht="14.25">
      <c r="A12" s="126" t="s">
        <v>67</v>
      </c>
      <c r="B12" s="126"/>
      <c r="C12" s="126"/>
      <c r="D12" s="125" t="s">
        <v>36</v>
      </c>
      <c r="E12" s="125"/>
      <c r="F12" s="125"/>
      <c r="H12" s="48"/>
      <c r="I12" s="48"/>
      <c r="J12" s="126" t="s">
        <v>67</v>
      </c>
      <c r="K12" s="126"/>
      <c r="L12" s="126"/>
      <c r="M12" s="127" t="s">
        <v>70</v>
      </c>
      <c r="N12" s="127"/>
      <c r="O12" s="42"/>
      <c r="P12" s="42"/>
    </row>
    <row r="13" spans="1:16" s="17" customFormat="1" ht="14.25">
      <c r="A13" s="126"/>
      <c r="B13" s="126"/>
      <c r="C13" s="126"/>
      <c r="D13" s="127" t="s">
        <v>39</v>
      </c>
      <c r="E13" s="127"/>
      <c r="F13" s="127"/>
      <c r="H13" s="48"/>
      <c r="I13" s="48"/>
      <c r="J13" s="126"/>
      <c r="K13" s="126"/>
      <c r="L13" s="126"/>
      <c r="M13" s="127" t="s">
        <v>72</v>
      </c>
      <c r="N13" s="127"/>
      <c r="O13" s="42"/>
      <c r="P13" s="42"/>
    </row>
    <row r="14" spans="15:16" s="17" customFormat="1" ht="14.25">
      <c r="O14" s="42"/>
      <c r="P14" s="42"/>
    </row>
    <row r="15" spans="1:16" s="17" customFormat="1" ht="14.25">
      <c r="A15" s="18"/>
      <c r="H15" s="48"/>
      <c r="I15" s="48"/>
      <c r="J15" s="6"/>
      <c r="K15" s="42"/>
      <c r="L15" s="42"/>
      <c r="M15" s="42"/>
      <c r="N15" s="42"/>
      <c r="O15" s="42"/>
      <c r="P15" s="42"/>
    </row>
    <row r="16" spans="1:16" s="17" customFormat="1" ht="14.25">
      <c r="A16" s="126" t="s">
        <v>68</v>
      </c>
      <c r="B16" s="126"/>
      <c r="C16" s="126"/>
      <c r="D16" s="125" t="s">
        <v>36</v>
      </c>
      <c r="E16" s="125"/>
      <c r="F16" s="125"/>
      <c r="H16" s="48"/>
      <c r="I16" s="48"/>
      <c r="J16" s="126" t="s">
        <v>68</v>
      </c>
      <c r="K16" s="126"/>
      <c r="L16" s="126"/>
      <c r="M16" s="127" t="s">
        <v>70</v>
      </c>
      <c r="N16" s="127"/>
      <c r="O16" s="42"/>
      <c r="P16" s="42"/>
    </row>
    <row r="17" spans="1:16" s="17" customFormat="1" ht="14.25">
      <c r="A17" s="126"/>
      <c r="B17" s="126"/>
      <c r="C17" s="126"/>
      <c r="D17" s="127" t="s">
        <v>41</v>
      </c>
      <c r="E17" s="127"/>
      <c r="F17" s="127"/>
      <c r="H17" s="48"/>
      <c r="I17" s="48"/>
      <c r="J17" s="126"/>
      <c r="K17" s="126"/>
      <c r="L17" s="126"/>
      <c r="M17" s="127" t="s">
        <v>73</v>
      </c>
      <c r="N17" s="127"/>
      <c r="O17" s="42"/>
      <c r="P17" s="42"/>
    </row>
    <row r="18" spans="15:16" s="17" customFormat="1" ht="14.25">
      <c r="O18" s="42"/>
      <c r="P18" s="42"/>
    </row>
    <row r="19" spans="1:16" s="17" customFormat="1" ht="15.75">
      <c r="A19" s="132" t="s">
        <v>42</v>
      </c>
      <c r="B19" s="132"/>
      <c r="C19" s="132"/>
      <c r="D19" s="132"/>
      <c r="E19" s="132"/>
      <c r="F19" s="132"/>
      <c r="G19" s="132"/>
      <c r="H19" s="49"/>
      <c r="I19" s="49"/>
      <c r="J19" s="132" t="s">
        <v>43</v>
      </c>
      <c r="K19" s="132"/>
      <c r="L19" s="132"/>
      <c r="M19" s="132"/>
      <c r="N19" s="132"/>
      <c r="O19" s="132"/>
      <c r="P19" s="132"/>
    </row>
    <row r="20" spans="1:16" s="17" customFormat="1" ht="14.25">
      <c r="A20" s="18"/>
      <c r="H20" s="48"/>
      <c r="I20" s="48"/>
      <c r="J20" s="6"/>
      <c r="K20" s="42"/>
      <c r="L20" s="42"/>
      <c r="M20" s="42"/>
      <c r="N20" s="42"/>
      <c r="O20" s="42"/>
      <c r="P20" s="42"/>
    </row>
    <row r="21" spans="1:17" ht="12.75">
      <c r="A21" s="128" t="s">
        <v>35</v>
      </c>
      <c r="B21" s="128"/>
      <c r="C21" s="128"/>
      <c r="D21" s="129" t="s">
        <v>34</v>
      </c>
      <c r="E21" s="129"/>
      <c r="F21" s="43"/>
      <c r="G21" s="43"/>
      <c r="J21" s="128" t="s">
        <v>45</v>
      </c>
      <c r="K21" s="128"/>
      <c r="L21" s="128"/>
      <c r="M21" s="129" t="s">
        <v>46</v>
      </c>
      <c r="N21" s="129"/>
      <c r="O21" s="43"/>
      <c r="P21" s="43"/>
      <c r="Q21" s="47"/>
    </row>
    <row r="22" spans="1:17" ht="12.75">
      <c r="A22" s="128"/>
      <c r="B22" s="128"/>
      <c r="C22" s="128"/>
      <c r="D22" s="130" t="s">
        <v>38</v>
      </c>
      <c r="E22" s="130"/>
      <c r="F22" s="43"/>
      <c r="G22" s="43"/>
      <c r="J22" s="128"/>
      <c r="K22" s="128"/>
      <c r="L22" s="128"/>
      <c r="M22" s="130" t="s">
        <v>74</v>
      </c>
      <c r="N22" s="130"/>
      <c r="O22" s="43"/>
      <c r="P22" s="43"/>
      <c r="Q22" s="47"/>
    </row>
    <row r="23" spans="1:17" ht="14.25">
      <c r="A23" s="74"/>
      <c r="B23" s="75"/>
      <c r="C23" s="75"/>
      <c r="D23" s="75"/>
      <c r="E23" s="75"/>
      <c r="F23" s="75"/>
      <c r="G23" s="76"/>
      <c r="H23" s="77"/>
      <c r="I23" s="56"/>
      <c r="J23" s="74"/>
      <c r="K23" s="78"/>
      <c r="L23" s="78"/>
      <c r="M23" s="78"/>
      <c r="N23" s="78"/>
      <c r="O23" s="78"/>
      <c r="P23" s="76"/>
      <c r="Q23" s="77"/>
    </row>
    <row r="24" spans="1:16" s="17" customFormat="1" ht="15.75">
      <c r="A24" s="132" t="s">
        <v>52</v>
      </c>
      <c r="B24" s="132"/>
      <c r="C24" s="132"/>
      <c r="D24" s="132"/>
      <c r="E24" s="132"/>
      <c r="F24" s="132"/>
      <c r="G24" s="132"/>
      <c r="H24" s="49"/>
      <c r="I24" s="49"/>
      <c r="J24" s="132" t="s">
        <v>44</v>
      </c>
      <c r="K24" s="132"/>
      <c r="L24" s="132"/>
      <c r="M24" s="132"/>
      <c r="N24" s="132"/>
      <c r="O24" s="132"/>
      <c r="P24" s="132"/>
    </row>
    <row r="25" spans="1:16" s="17" customFormat="1" ht="14.25">
      <c r="A25" s="18"/>
      <c r="H25" s="48"/>
      <c r="I25" s="48"/>
      <c r="J25" s="6"/>
      <c r="K25" s="42"/>
      <c r="L25" s="42"/>
      <c r="M25" s="42"/>
      <c r="N25" s="42"/>
      <c r="O25" s="42"/>
      <c r="P25" s="42"/>
    </row>
    <row r="26" spans="1:16" ht="14.25" customHeight="1">
      <c r="A26" s="122" t="s">
        <v>51</v>
      </c>
      <c r="B26" s="118" t="s">
        <v>50</v>
      </c>
      <c r="C26" s="119"/>
      <c r="D26" s="120"/>
      <c r="E26" s="118" t="s">
        <v>15</v>
      </c>
      <c r="F26" s="120"/>
      <c r="J26" s="122" t="s">
        <v>51</v>
      </c>
      <c r="K26" s="118" t="s">
        <v>60</v>
      </c>
      <c r="L26" s="119"/>
      <c r="M26" s="120"/>
      <c r="N26" s="118" t="s">
        <v>23</v>
      </c>
      <c r="O26" s="120"/>
      <c r="P26" s="43"/>
    </row>
    <row r="27" spans="1:16" ht="15" customHeight="1">
      <c r="A27" s="123"/>
      <c r="B27" s="118" t="s">
        <v>78</v>
      </c>
      <c r="C27" s="119"/>
      <c r="D27" s="120"/>
      <c r="E27" s="118" t="s">
        <v>16</v>
      </c>
      <c r="F27" s="120"/>
      <c r="J27" s="123"/>
      <c r="K27" s="121" t="s">
        <v>61</v>
      </c>
      <c r="L27" s="121"/>
      <c r="M27" s="121"/>
      <c r="N27" s="121" t="s">
        <v>24</v>
      </c>
      <c r="O27" s="121"/>
      <c r="P27" s="43"/>
    </row>
    <row r="28" spans="1:16" ht="15" customHeight="1">
      <c r="A28" s="124"/>
      <c r="B28" s="118" t="s">
        <v>79</v>
      </c>
      <c r="C28" s="119"/>
      <c r="D28" s="120"/>
      <c r="E28" s="118" t="s">
        <v>19</v>
      </c>
      <c r="F28" s="120"/>
      <c r="J28" s="124"/>
      <c r="K28" s="121" t="s">
        <v>62</v>
      </c>
      <c r="L28" s="121"/>
      <c r="M28" s="121"/>
      <c r="N28" s="121" t="s">
        <v>25</v>
      </c>
      <c r="O28" s="121"/>
      <c r="P28" s="43"/>
    </row>
    <row r="29" spans="1:16" ht="15">
      <c r="A29" s="100"/>
      <c r="B29" s="88"/>
      <c r="C29" s="88"/>
      <c r="D29" s="88"/>
      <c r="E29" s="88"/>
      <c r="F29" s="88"/>
      <c r="J29" s="103"/>
      <c r="K29" s="88"/>
      <c r="L29" s="88"/>
      <c r="M29" s="88"/>
      <c r="N29" s="88"/>
      <c r="O29" s="88"/>
      <c r="P29" s="43"/>
    </row>
    <row r="30" spans="1:16" ht="14.25" customHeight="1">
      <c r="A30" s="122" t="s">
        <v>53</v>
      </c>
      <c r="B30" s="118" t="s">
        <v>54</v>
      </c>
      <c r="C30" s="119"/>
      <c r="D30" s="120"/>
      <c r="E30" s="118" t="s">
        <v>15</v>
      </c>
      <c r="F30" s="120"/>
      <c r="J30" s="122" t="s">
        <v>53</v>
      </c>
      <c r="K30" s="118" t="s">
        <v>63</v>
      </c>
      <c r="L30" s="119"/>
      <c r="M30" s="120"/>
      <c r="N30" s="118" t="s">
        <v>23</v>
      </c>
      <c r="O30" s="120"/>
      <c r="P30" s="43"/>
    </row>
    <row r="31" spans="1:16" ht="15" customHeight="1">
      <c r="A31" s="123"/>
      <c r="B31" s="118" t="s">
        <v>80</v>
      </c>
      <c r="C31" s="119"/>
      <c r="D31" s="120"/>
      <c r="E31" s="121" t="s">
        <v>16</v>
      </c>
      <c r="F31" s="121"/>
      <c r="J31" s="123"/>
      <c r="K31" s="121" t="s">
        <v>84</v>
      </c>
      <c r="L31" s="121"/>
      <c r="M31" s="121"/>
      <c r="N31" s="121" t="s">
        <v>24</v>
      </c>
      <c r="O31" s="121"/>
      <c r="P31" s="43"/>
    </row>
    <row r="32" spans="1:16" ht="15" customHeight="1">
      <c r="A32" s="124"/>
      <c r="B32" s="118" t="s">
        <v>89</v>
      </c>
      <c r="C32" s="119"/>
      <c r="D32" s="120"/>
      <c r="E32" s="121" t="s">
        <v>19</v>
      </c>
      <c r="F32" s="121"/>
      <c r="J32" s="124"/>
      <c r="K32" s="121" t="s">
        <v>85</v>
      </c>
      <c r="L32" s="121"/>
      <c r="M32" s="121"/>
      <c r="N32" s="121" t="s">
        <v>25</v>
      </c>
      <c r="O32" s="121"/>
      <c r="P32" s="43"/>
    </row>
    <row r="33" spans="1:16" ht="15">
      <c r="A33" s="100"/>
      <c r="J33" s="103"/>
      <c r="K33" s="43"/>
      <c r="L33" s="43"/>
      <c r="M33" s="43"/>
      <c r="N33" s="43"/>
      <c r="O33" s="43"/>
      <c r="P33" s="43"/>
    </row>
    <row r="34" spans="1:16" ht="14.25" customHeight="1">
      <c r="A34" s="122" t="s">
        <v>55</v>
      </c>
      <c r="B34" s="118" t="s">
        <v>56</v>
      </c>
      <c r="C34" s="119"/>
      <c r="D34" s="120"/>
      <c r="E34" s="118" t="s">
        <v>15</v>
      </c>
      <c r="F34" s="120"/>
      <c r="J34" s="122" t="s">
        <v>55</v>
      </c>
      <c r="K34" s="118" t="s">
        <v>64</v>
      </c>
      <c r="L34" s="119"/>
      <c r="M34" s="120"/>
      <c r="N34" s="118" t="s">
        <v>23</v>
      </c>
      <c r="O34" s="120"/>
      <c r="P34" s="43"/>
    </row>
    <row r="35" spans="1:16" ht="15" customHeight="1">
      <c r="A35" s="123"/>
      <c r="B35" s="118" t="s">
        <v>80</v>
      </c>
      <c r="C35" s="119"/>
      <c r="D35" s="120"/>
      <c r="E35" s="121" t="s">
        <v>16</v>
      </c>
      <c r="F35" s="121"/>
      <c r="J35" s="123"/>
      <c r="K35" s="121" t="s">
        <v>84</v>
      </c>
      <c r="L35" s="121"/>
      <c r="M35" s="121"/>
      <c r="N35" s="121" t="s">
        <v>24</v>
      </c>
      <c r="O35" s="121"/>
      <c r="P35" s="43"/>
    </row>
    <row r="36" spans="1:16" ht="15" customHeight="1">
      <c r="A36" s="124"/>
      <c r="B36" s="118" t="s">
        <v>82</v>
      </c>
      <c r="C36" s="119"/>
      <c r="D36" s="120"/>
      <c r="E36" s="121" t="s">
        <v>19</v>
      </c>
      <c r="F36" s="121"/>
      <c r="J36" s="124"/>
      <c r="K36" s="121" t="s">
        <v>86</v>
      </c>
      <c r="L36" s="121"/>
      <c r="M36" s="121"/>
      <c r="N36" s="121" t="s">
        <v>25</v>
      </c>
      <c r="O36" s="121"/>
      <c r="P36" s="43"/>
    </row>
    <row r="37" spans="1:10" ht="12.75">
      <c r="A37" s="101"/>
      <c r="J37" s="104"/>
    </row>
    <row r="38" spans="1:16" ht="14.25" customHeight="1">
      <c r="A38" s="122" t="s">
        <v>57</v>
      </c>
      <c r="B38" s="118" t="s">
        <v>58</v>
      </c>
      <c r="C38" s="119"/>
      <c r="D38" s="120"/>
      <c r="E38" s="118" t="s">
        <v>15</v>
      </c>
      <c r="F38" s="120"/>
      <c r="J38" s="122" t="s">
        <v>57</v>
      </c>
      <c r="K38" s="118" t="s">
        <v>65</v>
      </c>
      <c r="L38" s="119"/>
      <c r="M38" s="120"/>
      <c r="N38" s="118" t="s">
        <v>23</v>
      </c>
      <c r="O38" s="120"/>
      <c r="P38" s="43"/>
    </row>
    <row r="39" spans="1:16" ht="15" customHeight="1">
      <c r="A39" s="123"/>
      <c r="B39" s="118" t="s">
        <v>80</v>
      </c>
      <c r="C39" s="119"/>
      <c r="D39" s="120"/>
      <c r="E39" s="121" t="s">
        <v>16</v>
      </c>
      <c r="F39" s="121"/>
      <c r="J39" s="123"/>
      <c r="K39" s="121" t="s">
        <v>84</v>
      </c>
      <c r="L39" s="121"/>
      <c r="M39" s="121"/>
      <c r="N39" s="121" t="s">
        <v>24</v>
      </c>
      <c r="O39" s="121"/>
      <c r="P39" s="43"/>
    </row>
    <row r="40" spans="1:16" ht="15" customHeight="1">
      <c r="A40" s="124"/>
      <c r="B40" s="118" t="s">
        <v>83</v>
      </c>
      <c r="C40" s="119"/>
      <c r="D40" s="120"/>
      <c r="E40" s="121" t="s">
        <v>19</v>
      </c>
      <c r="F40" s="121"/>
      <c r="J40" s="124"/>
      <c r="K40" s="121" t="s">
        <v>87</v>
      </c>
      <c r="L40" s="121"/>
      <c r="M40" s="121"/>
      <c r="N40" s="121" t="s">
        <v>25</v>
      </c>
      <c r="O40" s="121"/>
      <c r="P40" s="43"/>
    </row>
    <row r="41" spans="1:10" ht="12.75">
      <c r="A41" s="102"/>
      <c r="J41" s="105"/>
    </row>
    <row r="42" spans="1:16" ht="14.25" customHeight="1">
      <c r="A42" s="122" t="s">
        <v>59</v>
      </c>
      <c r="B42" s="118" t="s">
        <v>50</v>
      </c>
      <c r="C42" s="119"/>
      <c r="D42" s="120"/>
      <c r="E42" s="118" t="s">
        <v>15</v>
      </c>
      <c r="F42" s="120"/>
      <c r="J42" s="122" t="s">
        <v>59</v>
      </c>
      <c r="K42" s="118" t="s">
        <v>60</v>
      </c>
      <c r="L42" s="119"/>
      <c r="M42" s="120"/>
      <c r="N42" s="118" t="s">
        <v>23</v>
      </c>
      <c r="O42" s="120"/>
      <c r="P42" s="43"/>
    </row>
    <row r="43" spans="1:16" ht="15" customHeight="1">
      <c r="A43" s="123"/>
      <c r="B43" s="118" t="s">
        <v>80</v>
      </c>
      <c r="C43" s="119"/>
      <c r="D43" s="120"/>
      <c r="E43" s="121" t="s">
        <v>16</v>
      </c>
      <c r="F43" s="121"/>
      <c r="J43" s="123"/>
      <c r="K43" s="121" t="s">
        <v>84</v>
      </c>
      <c r="L43" s="121"/>
      <c r="M43" s="121"/>
      <c r="N43" s="121" t="s">
        <v>24</v>
      </c>
      <c r="O43" s="121"/>
      <c r="P43" s="43"/>
    </row>
    <row r="44" spans="1:16" ht="15" customHeight="1">
      <c r="A44" s="124"/>
      <c r="B44" s="118" t="s">
        <v>81</v>
      </c>
      <c r="C44" s="119"/>
      <c r="D44" s="120"/>
      <c r="E44" s="121" t="s">
        <v>19</v>
      </c>
      <c r="F44" s="121"/>
      <c r="J44" s="124"/>
      <c r="K44" s="121" t="s">
        <v>88</v>
      </c>
      <c r="L44" s="121"/>
      <c r="M44" s="121"/>
      <c r="N44" s="121" t="s">
        <v>25</v>
      </c>
      <c r="O44" s="121"/>
      <c r="P44" s="43"/>
    </row>
    <row r="45" spans="1:10" ht="12.75">
      <c r="A45" s="2"/>
      <c r="J45" s="45"/>
    </row>
    <row r="46" spans="1:16" ht="18">
      <c r="A46" s="136" t="s">
        <v>47</v>
      </c>
      <c r="B46" s="131"/>
      <c r="C46" s="131"/>
      <c r="D46" s="131"/>
      <c r="E46" s="131"/>
      <c r="F46" s="131"/>
      <c r="G46" s="131"/>
      <c r="J46" s="136" t="s">
        <v>47</v>
      </c>
      <c r="K46" s="131"/>
      <c r="L46" s="131"/>
      <c r="M46" s="131"/>
      <c r="N46" s="131"/>
      <c r="O46" s="131"/>
      <c r="P46" s="131"/>
    </row>
    <row r="47" spans="1:10" ht="12.75">
      <c r="A47" s="1"/>
      <c r="J47" s="44"/>
    </row>
  </sheetData>
  <sheetProtection password="D1EE" sheet="1" objects="1" scenarios="1"/>
  <mergeCells count="104">
    <mergeCell ref="A46:G46"/>
    <mergeCell ref="J46:P46"/>
    <mergeCell ref="A24:G24"/>
    <mergeCell ref="J24:P24"/>
    <mergeCell ref="B26:D26"/>
    <mergeCell ref="B27:D27"/>
    <mergeCell ref="E26:F26"/>
    <mergeCell ref="E27:F27"/>
    <mergeCell ref="N26:O26"/>
    <mergeCell ref="N27:O27"/>
    <mergeCell ref="A1:G1"/>
    <mergeCell ref="A6:G6"/>
    <mergeCell ref="A19:G19"/>
    <mergeCell ref="A26:A28"/>
    <mergeCell ref="A8:C9"/>
    <mergeCell ref="D8:F8"/>
    <mergeCell ref="D9:F9"/>
    <mergeCell ref="A12:C13"/>
    <mergeCell ref="D12:F12"/>
    <mergeCell ref="D13:F13"/>
    <mergeCell ref="N28:O28"/>
    <mergeCell ref="J1:P1"/>
    <mergeCell ref="J6:P6"/>
    <mergeCell ref="J19:P19"/>
    <mergeCell ref="M8:N8"/>
    <mergeCell ref="J21:L22"/>
    <mergeCell ref="J26:J28"/>
    <mergeCell ref="M21:N21"/>
    <mergeCell ref="M22:N22"/>
    <mergeCell ref="M12:N12"/>
    <mergeCell ref="B28:D28"/>
    <mergeCell ref="E28:F28"/>
    <mergeCell ref="M9:N9"/>
    <mergeCell ref="K26:M26"/>
    <mergeCell ref="K27:M27"/>
    <mergeCell ref="K28:M28"/>
    <mergeCell ref="A21:C22"/>
    <mergeCell ref="D21:E21"/>
    <mergeCell ref="D22:E22"/>
    <mergeCell ref="D17:F17"/>
    <mergeCell ref="M13:N13"/>
    <mergeCell ref="M16:N16"/>
    <mergeCell ref="M17:N17"/>
    <mergeCell ref="A30:A32"/>
    <mergeCell ref="B30:D30"/>
    <mergeCell ref="E30:F30"/>
    <mergeCell ref="J30:J32"/>
    <mergeCell ref="B32:D32"/>
    <mergeCell ref="E32:F32"/>
    <mergeCell ref="K30:M30"/>
    <mergeCell ref="N30:O30"/>
    <mergeCell ref="B31:D31"/>
    <mergeCell ref="E31:F31"/>
    <mergeCell ref="K31:M31"/>
    <mergeCell ref="N31:O31"/>
    <mergeCell ref="B36:D36"/>
    <mergeCell ref="E36:F36"/>
    <mergeCell ref="K36:M36"/>
    <mergeCell ref="N36:O36"/>
    <mergeCell ref="J34:J36"/>
    <mergeCell ref="K34:M34"/>
    <mergeCell ref="N34:O34"/>
    <mergeCell ref="B35:D35"/>
    <mergeCell ref="E35:F35"/>
    <mergeCell ref="A38:A40"/>
    <mergeCell ref="B38:D38"/>
    <mergeCell ref="E38:F38"/>
    <mergeCell ref="J38:J40"/>
    <mergeCell ref="B40:D40"/>
    <mergeCell ref="E40:F40"/>
    <mergeCell ref="B39:D39"/>
    <mergeCell ref="E39:F39"/>
    <mergeCell ref="K39:M39"/>
    <mergeCell ref="N39:O39"/>
    <mergeCell ref="E44:F44"/>
    <mergeCell ref="K40:M40"/>
    <mergeCell ref="N40:O40"/>
    <mergeCell ref="K44:M44"/>
    <mergeCell ref="K38:M38"/>
    <mergeCell ref="N38:O38"/>
    <mergeCell ref="N44:O44"/>
    <mergeCell ref="J8:L9"/>
    <mergeCell ref="J12:L13"/>
    <mergeCell ref="K42:M42"/>
    <mergeCell ref="N42:O42"/>
    <mergeCell ref="K43:M43"/>
    <mergeCell ref="N43:O43"/>
    <mergeCell ref="J42:J44"/>
    <mergeCell ref="K35:M35"/>
    <mergeCell ref="N35:O35"/>
    <mergeCell ref="D16:F16"/>
    <mergeCell ref="A16:C17"/>
    <mergeCell ref="J16:L17"/>
    <mergeCell ref="K32:M32"/>
    <mergeCell ref="N32:O32"/>
    <mergeCell ref="A34:A36"/>
    <mergeCell ref="B34:D34"/>
    <mergeCell ref="E34:F34"/>
    <mergeCell ref="B43:D43"/>
    <mergeCell ref="E43:F43"/>
    <mergeCell ref="A42:A44"/>
    <mergeCell ref="B42:D42"/>
    <mergeCell ref="E42:F42"/>
    <mergeCell ref="B44:D44"/>
  </mergeCells>
  <printOptions horizontalCentered="1"/>
  <pageMargins left="0.7874015748031497" right="0.7874015748031497" top="0.984251968503937" bottom="0.984251968503937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="85" zoomScaleNormal="85" workbookViewId="0" topLeftCell="A1">
      <selection activeCell="R20" sqref="R20"/>
    </sheetView>
  </sheetViews>
  <sheetFormatPr defaultColWidth="7.8515625" defaultRowHeight="12.75"/>
  <cols>
    <col min="1" max="1" width="4.140625" style="1" customWidth="1"/>
    <col min="2" max="2" width="8.57421875" style="0" bestFit="1" customWidth="1"/>
    <col min="3" max="3" width="8.00390625" style="0" bestFit="1" customWidth="1"/>
    <col min="4" max="4" width="7.8515625" style="0" customWidth="1"/>
    <col min="5" max="5" width="8.00390625" style="0" bestFit="1" customWidth="1"/>
    <col min="6" max="6" width="8.00390625" style="0" customWidth="1"/>
    <col min="7" max="9" width="8.00390625" style="0" bestFit="1" customWidth="1"/>
    <col min="10" max="10" width="8.57421875" style="0" customWidth="1"/>
    <col min="11" max="11" width="8.00390625" style="0" bestFit="1" customWidth="1"/>
    <col min="12" max="12" width="7.8515625" style="0" customWidth="1"/>
    <col min="13" max="13" width="8.00390625" style="0" bestFit="1" customWidth="1"/>
    <col min="16" max="16" width="7.7109375" style="0" customWidth="1"/>
    <col min="17" max="17" width="8.28125" style="0" customWidth="1"/>
    <col min="19" max="27" width="4.00390625" style="0" customWidth="1"/>
  </cols>
  <sheetData>
    <row r="1" spans="1:13" ht="15.75">
      <c r="A1" s="143" t="s">
        <v>91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s="3" customFormat="1" ht="15">
      <c r="A3" s="91" t="s">
        <v>32</v>
      </c>
      <c r="B3" s="91"/>
      <c r="C3" s="91"/>
      <c r="D3" s="91"/>
      <c r="E3" s="91"/>
      <c r="F3" s="91"/>
      <c r="G3" s="89">
        <v>1.6</v>
      </c>
      <c r="H3" s="89">
        <v>1.55</v>
      </c>
      <c r="I3" s="91"/>
      <c r="J3" s="91"/>
      <c r="K3" s="91"/>
      <c r="L3" s="91"/>
      <c r="M3" s="91"/>
      <c r="N3" s="47"/>
    </row>
    <row r="4" spans="1:14" s="3" customFormat="1" ht="15">
      <c r="A4" s="91" t="s">
        <v>33</v>
      </c>
      <c r="B4" s="91"/>
      <c r="C4" s="91"/>
      <c r="D4" s="91"/>
      <c r="E4" s="91"/>
      <c r="F4" s="91"/>
      <c r="G4" s="79">
        <v>0.125</v>
      </c>
      <c r="H4" s="79">
        <v>0.13</v>
      </c>
      <c r="I4" s="91"/>
      <c r="J4" s="91"/>
      <c r="K4" s="91"/>
      <c r="L4" s="91"/>
      <c r="M4" s="91"/>
      <c r="N4" s="47"/>
    </row>
    <row r="5" spans="1:14" s="95" customFormat="1" ht="12.75">
      <c r="A5" s="98" t="s">
        <v>27</v>
      </c>
      <c r="B5" s="93"/>
      <c r="C5" s="93"/>
      <c r="D5" s="93"/>
      <c r="E5" s="93"/>
      <c r="F5" s="93"/>
      <c r="G5" s="96"/>
      <c r="H5" s="96"/>
      <c r="I5" s="93"/>
      <c r="J5" s="93"/>
      <c r="K5" s="93"/>
      <c r="L5" s="93"/>
      <c r="M5" s="93"/>
      <c r="N5" s="94"/>
    </row>
    <row r="6" spans="1:14" s="3" customFormat="1" ht="15">
      <c r="A6" s="98" t="s">
        <v>28</v>
      </c>
      <c r="B6" s="91"/>
      <c r="C6" s="91"/>
      <c r="D6" s="91"/>
      <c r="E6" s="91"/>
      <c r="F6" s="91"/>
      <c r="G6" s="97"/>
      <c r="H6" s="97"/>
      <c r="I6" s="91"/>
      <c r="J6" s="91"/>
      <c r="K6" s="91"/>
      <c r="L6" s="91"/>
      <c r="M6" s="91"/>
      <c r="N6" s="47"/>
    </row>
    <row r="7" s="3" customFormat="1" ht="13.5" thickBot="1"/>
    <row r="8" spans="1:13" ht="15.75" thickBot="1">
      <c r="A8" s="6"/>
      <c r="B8" s="7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9">
        <v>12</v>
      </c>
    </row>
    <row r="9" spans="1:13" ht="15">
      <c r="A9" s="8" t="s">
        <v>0</v>
      </c>
      <c r="B9" s="12">
        <v>1.6</v>
      </c>
      <c r="C9" s="12">
        <v>1.55</v>
      </c>
      <c r="D9" s="12">
        <v>0.26</v>
      </c>
      <c r="E9" s="12">
        <v>0.323</v>
      </c>
      <c r="F9" s="12">
        <v>0.3</v>
      </c>
      <c r="G9" s="12">
        <v>0.299</v>
      </c>
      <c r="H9" s="12">
        <v>0.288</v>
      </c>
      <c r="I9" s="12">
        <v>0.263</v>
      </c>
      <c r="J9" s="12">
        <v>0.388</v>
      </c>
      <c r="K9" s="12">
        <v>0.221</v>
      </c>
      <c r="L9" s="12">
        <v>0.311</v>
      </c>
      <c r="M9" s="20">
        <v>0.337</v>
      </c>
    </row>
    <row r="10" spans="1:13" ht="15">
      <c r="A10" s="9" t="s">
        <v>1</v>
      </c>
      <c r="B10" s="13">
        <v>0.125</v>
      </c>
      <c r="C10" s="13">
        <v>0.13</v>
      </c>
      <c r="D10" s="13">
        <v>0.25</v>
      </c>
      <c r="E10" s="13">
        <v>0.25</v>
      </c>
      <c r="F10" s="13">
        <v>0.258</v>
      </c>
      <c r="G10" s="13">
        <v>0.6</v>
      </c>
      <c r="H10" s="13">
        <v>0.258</v>
      </c>
      <c r="I10" s="13">
        <v>0.252</v>
      </c>
      <c r="J10" s="13">
        <v>0.299</v>
      </c>
      <c r="K10" s="13">
        <v>0.258</v>
      </c>
      <c r="L10" s="13">
        <v>0.2</v>
      </c>
      <c r="M10" s="21">
        <v>0.22</v>
      </c>
    </row>
    <row r="11" spans="1:13" ht="15">
      <c r="A11" s="9" t="s">
        <v>2</v>
      </c>
      <c r="B11" s="13">
        <v>0.299</v>
      </c>
      <c r="C11" s="13">
        <v>0.15</v>
      </c>
      <c r="D11" s="13">
        <v>0.28</v>
      </c>
      <c r="E11" s="13">
        <v>0.25</v>
      </c>
      <c r="F11" s="13">
        <v>0.19</v>
      </c>
      <c r="G11" s="13">
        <v>1.222</v>
      </c>
      <c r="H11" s="13">
        <v>0.25</v>
      </c>
      <c r="I11" s="13">
        <v>0.322</v>
      </c>
      <c r="J11" s="13">
        <v>0.287</v>
      </c>
      <c r="K11" s="13">
        <v>0.279</v>
      </c>
      <c r="L11" s="13">
        <v>0.245</v>
      </c>
      <c r="M11" s="21">
        <v>0.25</v>
      </c>
    </row>
    <row r="12" spans="1:18" ht="15">
      <c r="A12" s="9" t="s">
        <v>3</v>
      </c>
      <c r="B12" s="13">
        <v>0.35</v>
      </c>
      <c r="C12" s="13">
        <v>0.2</v>
      </c>
      <c r="D12" s="13">
        <v>0.4</v>
      </c>
      <c r="E12" s="13">
        <v>0.258</v>
      </c>
      <c r="F12" s="13">
        <v>0.216</v>
      </c>
      <c r="G12" s="13">
        <v>0.24</v>
      </c>
      <c r="H12" s="13">
        <v>0.399</v>
      </c>
      <c r="I12" s="13">
        <v>0.522</v>
      </c>
      <c r="J12" s="13">
        <v>0.222</v>
      </c>
      <c r="K12" s="13">
        <v>0.274</v>
      </c>
      <c r="L12" s="13">
        <v>0.222</v>
      </c>
      <c r="M12" s="21">
        <v>0.263</v>
      </c>
      <c r="R12" s="3"/>
    </row>
    <row r="13" spans="1:13" ht="15">
      <c r="A13" s="9" t="s">
        <v>4</v>
      </c>
      <c r="B13" s="106">
        <v>0.3</v>
      </c>
      <c r="C13" s="13">
        <v>0.211</v>
      </c>
      <c r="D13" s="13">
        <v>0.241</v>
      </c>
      <c r="E13" s="13">
        <v>0.15</v>
      </c>
      <c r="F13" s="13">
        <v>1.19</v>
      </c>
      <c r="G13" s="13">
        <v>0.284</v>
      </c>
      <c r="H13" s="13">
        <v>0.263</v>
      </c>
      <c r="I13" s="13">
        <v>0.555</v>
      </c>
      <c r="J13" s="13">
        <v>0.222</v>
      </c>
      <c r="K13" s="13">
        <v>0.666</v>
      </c>
      <c r="L13" s="13">
        <v>0.28</v>
      </c>
      <c r="M13" s="21">
        <v>0.262</v>
      </c>
    </row>
    <row r="14" spans="1:13" ht="15">
      <c r="A14" s="9" t="s">
        <v>5</v>
      </c>
      <c r="B14" s="106">
        <v>0.25</v>
      </c>
      <c r="C14" s="13">
        <v>0.3</v>
      </c>
      <c r="D14" s="13">
        <v>0.221</v>
      </c>
      <c r="E14" s="13">
        <v>0.333</v>
      </c>
      <c r="F14" s="13">
        <v>0.3</v>
      </c>
      <c r="G14" s="13">
        <v>0.55</v>
      </c>
      <c r="H14" s="13">
        <v>0.25</v>
      </c>
      <c r="I14" s="13">
        <v>0.233</v>
      </c>
      <c r="J14" s="13">
        <v>0.993</v>
      </c>
      <c r="K14" s="13">
        <v>0.209</v>
      </c>
      <c r="L14" s="13">
        <v>0.298</v>
      </c>
      <c r="M14" s="21">
        <v>0.254</v>
      </c>
    </row>
    <row r="15" spans="1:13" ht="15">
      <c r="A15" s="9" t="s">
        <v>6</v>
      </c>
      <c r="B15" s="106">
        <v>0.29</v>
      </c>
      <c r="C15" s="13">
        <v>0.251</v>
      </c>
      <c r="D15" s="13">
        <v>0.96</v>
      </c>
      <c r="E15" s="13">
        <v>0.292</v>
      </c>
      <c r="F15" s="13">
        <v>0.2</v>
      </c>
      <c r="G15" s="13">
        <v>0.8</v>
      </c>
      <c r="H15" s="13">
        <v>0.22</v>
      </c>
      <c r="I15" s="13">
        <v>0.25</v>
      </c>
      <c r="J15" s="13">
        <v>0.155</v>
      </c>
      <c r="K15" s="13">
        <v>0.201</v>
      </c>
      <c r="L15" s="13">
        <v>0.277</v>
      </c>
      <c r="M15" s="21">
        <v>0.222</v>
      </c>
    </row>
    <row r="16" spans="1:16" ht="15.75" thickBot="1">
      <c r="A16" s="10" t="s">
        <v>7</v>
      </c>
      <c r="B16" s="14">
        <v>0.866</v>
      </c>
      <c r="C16" s="15">
        <v>0.63</v>
      </c>
      <c r="D16" s="15">
        <v>0.29</v>
      </c>
      <c r="E16" s="15">
        <v>0.2</v>
      </c>
      <c r="F16" s="15">
        <v>0.157</v>
      </c>
      <c r="G16" s="15">
        <v>0.246</v>
      </c>
      <c r="H16" s="15">
        <v>0.266</v>
      </c>
      <c r="I16" s="15">
        <v>0.235</v>
      </c>
      <c r="J16" s="15">
        <v>0.2</v>
      </c>
      <c r="K16" s="15">
        <v>0.299</v>
      </c>
      <c r="L16" s="15">
        <v>0.333</v>
      </c>
      <c r="M16" s="22">
        <v>0.504</v>
      </c>
      <c r="P16" s="23"/>
    </row>
    <row r="17" spans="1:13" ht="12.7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143" t="s">
        <v>22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ht="13.5" thickBot="1">
      <c r="A19"/>
    </row>
    <row r="20" spans="1:9" s="28" customFormat="1" ht="15">
      <c r="A20" s="35"/>
      <c r="C20" s="70" t="s">
        <v>13</v>
      </c>
      <c r="D20" s="69">
        <f>AVERAGE($G$3:$H$3)</f>
        <v>1.5750000000000002</v>
      </c>
      <c r="E20" s="72" t="str">
        <f>IF($D$20&gt;1.25,"OK","NO")</f>
        <v>OK</v>
      </c>
      <c r="F20" s="141" t="str">
        <f>IF(AND($E$20="OK",$E$21="OK"),"OK","NO")</f>
        <v>OK</v>
      </c>
      <c r="H20" s="70" t="s">
        <v>20</v>
      </c>
      <c r="I20" s="86">
        <v>0.55</v>
      </c>
    </row>
    <row r="21" spans="1:16" s="28" customFormat="1" ht="15.75" thickBot="1">
      <c r="A21" s="35"/>
      <c r="C21" s="71" t="s">
        <v>12</v>
      </c>
      <c r="D21" s="80">
        <f>AVERAGE($G$4:$H$4)</f>
        <v>0.1275</v>
      </c>
      <c r="E21" s="81" t="str">
        <f>IF(($D$21/$D$20)&lt;0.15,"OK","NO")</f>
        <v>OK</v>
      </c>
      <c r="F21" s="142"/>
      <c r="H21" s="71" t="s">
        <v>21</v>
      </c>
      <c r="I21" s="87">
        <v>0.4</v>
      </c>
      <c r="P21" s="50"/>
    </row>
    <row r="22" spans="1:16" s="28" customFormat="1" ht="15">
      <c r="A22" s="35"/>
      <c r="B22" s="51"/>
      <c r="C22" s="51"/>
      <c r="D22" s="52"/>
      <c r="E22" s="53"/>
      <c r="F22" s="54"/>
      <c r="H22" s="55"/>
      <c r="P22" s="50"/>
    </row>
    <row r="23" spans="1:16" s="28" customFormat="1" ht="15.75">
      <c r="A23" s="143" t="s">
        <v>69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P23" s="50"/>
    </row>
    <row r="24" spans="1:16" s="28" customFormat="1" ht="15.75" thickBot="1">
      <c r="A24" s="35"/>
      <c r="B24" s="51"/>
      <c r="C24" s="51"/>
      <c r="D24" s="52"/>
      <c r="E24" s="53"/>
      <c r="F24" s="54"/>
      <c r="H24" s="55"/>
      <c r="P24" s="50"/>
    </row>
    <row r="25" spans="1:16" s="28" customFormat="1" ht="15.75" thickBot="1">
      <c r="A25" s="6"/>
      <c r="B25" s="7">
        <v>1</v>
      </c>
      <c r="C25" s="11">
        <v>2</v>
      </c>
      <c r="D25" s="11">
        <v>3</v>
      </c>
      <c r="E25" s="11">
        <v>4</v>
      </c>
      <c r="F25" s="11">
        <v>5</v>
      </c>
      <c r="G25" s="11">
        <v>6</v>
      </c>
      <c r="H25" s="11">
        <v>7</v>
      </c>
      <c r="I25" s="11">
        <v>8</v>
      </c>
      <c r="J25" s="11">
        <v>9</v>
      </c>
      <c r="K25" s="11">
        <v>10</v>
      </c>
      <c r="L25" s="11">
        <v>11</v>
      </c>
      <c r="M25" s="19">
        <v>12</v>
      </c>
      <c r="P25" s="50"/>
    </row>
    <row r="26" spans="1:16" s="28" customFormat="1" ht="15">
      <c r="A26" s="29" t="s">
        <v>0</v>
      </c>
      <c r="B26" s="108">
        <f>ROUND((B9/$D$20),3)</f>
        <v>1.016</v>
      </c>
      <c r="C26" s="109">
        <f aca="true" t="shared" si="0" ref="C26:M26">ROUND((C9/$D$20),3)</f>
        <v>0.984</v>
      </c>
      <c r="D26" s="109">
        <f t="shared" si="0"/>
        <v>0.165</v>
      </c>
      <c r="E26" s="109">
        <f t="shared" si="0"/>
        <v>0.205</v>
      </c>
      <c r="F26" s="109">
        <f t="shared" si="0"/>
        <v>0.19</v>
      </c>
      <c r="G26" s="109">
        <f t="shared" si="0"/>
        <v>0.19</v>
      </c>
      <c r="H26" s="109">
        <f t="shared" si="0"/>
        <v>0.183</v>
      </c>
      <c r="I26" s="109">
        <f t="shared" si="0"/>
        <v>0.167</v>
      </c>
      <c r="J26" s="109">
        <f t="shared" si="0"/>
        <v>0.246</v>
      </c>
      <c r="K26" s="109">
        <f t="shared" si="0"/>
        <v>0.14</v>
      </c>
      <c r="L26" s="109">
        <f t="shared" si="0"/>
        <v>0.197</v>
      </c>
      <c r="M26" s="110">
        <f t="shared" si="0"/>
        <v>0.214</v>
      </c>
      <c r="P26" s="50"/>
    </row>
    <row r="27" spans="1:13" s="28" customFormat="1" ht="15">
      <c r="A27" s="30" t="s">
        <v>1</v>
      </c>
      <c r="B27" s="111">
        <f aca="true" t="shared" si="1" ref="B27:M33">ROUND((B10/$D$20),3)</f>
        <v>0.079</v>
      </c>
      <c r="C27" s="112">
        <f t="shared" si="1"/>
        <v>0.083</v>
      </c>
      <c r="D27" s="112">
        <f t="shared" si="1"/>
        <v>0.159</v>
      </c>
      <c r="E27" s="112">
        <f t="shared" si="1"/>
        <v>0.159</v>
      </c>
      <c r="F27" s="112">
        <f t="shared" si="1"/>
        <v>0.164</v>
      </c>
      <c r="G27" s="112">
        <f t="shared" si="1"/>
        <v>0.381</v>
      </c>
      <c r="H27" s="112">
        <f t="shared" si="1"/>
        <v>0.164</v>
      </c>
      <c r="I27" s="112">
        <f t="shared" si="1"/>
        <v>0.16</v>
      </c>
      <c r="J27" s="112">
        <f t="shared" si="1"/>
        <v>0.19</v>
      </c>
      <c r="K27" s="112">
        <f t="shared" si="1"/>
        <v>0.164</v>
      </c>
      <c r="L27" s="112">
        <f t="shared" si="1"/>
        <v>0.127</v>
      </c>
      <c r="M27" s="113">
        <f t="shared" si="1"/>
        <v>0.14</v>
      </c>
    </row>
    <row r="28" spans="1:13" s="28" customFormat="1" ht="15">
      <c r="A28" s="30" t="s">
        <v>2</v>
      </c>
      <c r="B28" s="111">
        <f t="shared" si="1"/>
        <v>0.19</v>
      </c>
      <c r="C28" s="112">
        <f t="shared" si="1"/>
        <v>0.095</v>
      </c>
      <c r="D28" s="112">
        <f t="shared" si="1"/>
        <v>0.178</v>
      </c>
      <c r="E28" s="112">
        <f t="shared" si="1"/>
        <v>0.159</v>
      </c>
      <c r="F28" s="112">
        <f t="shared" si="1"/>
        <v>0.121</v>
      </c>
      <c r="G28" s="112">
        <f t="shared" si="1"/>
        <v>0.776</v>
      </c>
      <c r="H28" s="112">
        <f t="shared" si="1"/>
        <v>0.159</v>
      </c>
      <c r="I28" s="112">
        <f t="shared" si="1"/>
        <v>0.204</v>
      </c>
      <c r="J28" s="112">
        <f t="shared" si="1"/>
        <v>0.182</v>
      </c>
      <c r="K28" s="112">
        <f t="shared" si="1"/>
        <v>0.177</v>
      </c>
      <c r="L28" s="112">
        <f t="shared" si="1"/>
        <v>0.156</v>
      </c>
      <c r="M28" s="113">
        <f t="shared" si="1"/>
        <v>0.159</v>
      </c>
    </row>
    <row r="29" spans="1:13" s="28" customFormat="1" ht="15">
      <c r="A29" s="30" t="s">
        <v>3</v>
      </c>
      <c r="B29" s="111">
        <f t="shared" si="1"/>
        <v>0.222</v>
      </c>
      <c r="C29" s="112">
        <f t="shared" si="1"/>
        <v>0.127</v>
      </c>
      <c r="D29" s="112">
        <f t="shared" si="1"/>
        <v>0.254</v>
      </c>
      <c r="E29" s="112">
        <f t="shared" si="1"/>
        <v>0.164</v>
      </c>
      <c r="F29" s="112">
        <f t="shared" si="1"/>
        <v>0.137</v>
      </c>
      <c r="G29" s="112">
        <f t="shared" si="1"/>
        <v>0.152</v>
      </c>
      <c r="H29" s="112">
        <f t="shared" si="1"/>
        <v>0.253</v>
      </c>
      <c r="I29" s="112">
        <f t="shared" si="1"/>
        <v>0.331</v>
      </c>
      <c r="J29" s="112">
        <f t="shared" si="1"/>
        <v>0.141</v>
      </c>
      <c r="K29" s="112">
        <f t="shared" si="1"/>
        <v>0.174</v>
      </c>
      <c r="L29" s="112">
        <f t="shared" si="1"/>
        <v>0.141</v>
      </c>
      <c r="M29" s="113">
        <f t="shared" si="1"/>
        <v>0.167</v>
      </c>
    </row>
    <row r="30" spans="1:13" s="28" customFormat="1" ht="15">
      <c r="A30" s="30" t="s">
        <v>4</v>
      </c>
      <c r="B30" s="111">
        <f t="shared" si="1"/>
        <v>0.19</v>
      </c>
      <c r="C30" s="112">
        <f t="shared" si="1"/>
        <v>0.134</v>
      </c>
      <c r="D30" s="112">
        <f t="shared" si="1"/>
        <v>0.153</v>
      </c>
      <c r="E30" s="112">
        <f t="shared" si="1"/>
        <v>0.095</v>
      </c>
      <c r="F30" s="112">
        <f t="shared" si="1"/>
        <v>0.756</v>
      </c>
      <c r="G30" s="112">
        <f t="shared" si="1"/>
        <v>0.18</v>
      </c>
      <c r="H30" s="112">
        <f t="shared" si="1"/>
        <v>0.167</v>
      </c>
      <c r="I30" s="112">
        <f t="shared" si="1"/>
        <v>0.352</v>
      </c>
      <c r="J30" s="112">
        <f t="shared" si="1"/>
        <v>0.141</v>
      </c>
      <c r="K30" s="112">
        <f t="shared" si="1"/>
        <v>0.423</v>
      </c>
      <c r="L30" s="112">
        <f t="shared" si="1"/>
        <v>0.178</v>
      </c>
      <c r="M30" s="113">
        <f t="shared" si="1"/>
        <v>0.166</v>
      </c>
    </row>
    <row r="31" spans="1:13" s="28" customFormat="1" ht="15">
      <c r="A31" s="30" t="s">
        <v>5</v>
      </c>
      <c r="B31" s="111">
        <f t="shared" si="1"/>
        <v>0.159</v>
      </c>
      <c r="C31" s="112">
        <f t="shared" si="1"/>
        <v>0.19</v>
      </c>
      <c r="D31" s="112">
        <f t="shared" si="1"/>
        <v>0.14</v>
      </c>
      <c r="E31" s="112">
        <f t="shared" si="1"/>
        <v>0.211</v>
      </c>
      <c r="F31" s="112">
        <f t="shared" si="1"/>
        <v>0.19</v>
      </c>
      <c r="G31" s="112">
        <f t="shared" si="1"/>
        <v>0.349</v>
      </c>
      <c r="H31" s="112">
        <f t="shared" si="1"/>
        <v>0.159</v>
      </c>
      <c r="I31" s="112">
        <f t="shared" si="1"/>
        <v>0.148</v>
      </c>
      <c r="J31" s="112">
        <f t="shared" si="1"/>
        <v>0.63</v>
      </c>
      <c r="K31" s="112">
        <f t="shared" si="1"/>
        <v>0.133</v>
      </c>
      <c r="L31" s="112">
        <f t="shared" si="1"/>
        <v>0.189</v>
      </c>
      <c r="M31" s="113">
        <f t="shared" si="1"/>
        <v>0.161</v>
      </c>
    </row>
    <row r="32" spans="1:13" s="28" customFormat="1" ht="15">
      <c r="A32" s="30" t="s">
        <v>6</v>
      </c>
      <c r="B32" s="111">
        <f t="shared" si="1"/>
        <v>0.184</v>
      </c>
      <c r="C32" s="112">
        <f t="shared" si="1"/>
        <v>0.159</v>
      </c>
      <c r="D32" s="112">
        <f t="shared" si="1"/>
        <v>0.61</v>
      </c>
      <c r="E32" s="112">
        <f t="shared" si="1"/>
        <v>0.185</v>
      </c>
      <c r="F32" s="112">
        <f t="shared" si="1"/>
        <v>0.127</v>
      </c>
      <c r="G32" s="112">
        <f t="shared" si="1"/>
        <v>0.508</v>
      </c>
      <c r="H32" s="112">
        <f t="shared" si="1"/>
        <v>0.14</v>
      </c>
      <c r="I32" s="112">
        <f t="shared" si="1"/>
        <v>0.159</v>
      </c>
      <c r="J32" s="112">
        <f t="shared" si="1"/>
        <v>0.098</v>
      </c>
      <c r="K32" s="112">
        <f t="shared" si="1"/>
        <v>0.128</v>
      </c>
      <c r="L32" s="112">
        <f t="shared" si="1"/>
        <v>0.176</v>
      </c>
      <c r="M32" s="113">
        <f t="shared" si="1"/>
        <v>0.141</v>
      </c>
    </row>
    <row r="33" spans="1:13" s="28" customFormat="1" ht="15.75" thickBot="1">
      <c r="A33" s="31" t="s">
        <v>7</v>
      </c>
      <c r="B33" s="114">
        <f t="shared" si="1"/>
        <v>0.55</v>
      </c>
      <c r="C33" s="115">
        <f t="shared" si="1"/>
        <v>0.4</v>
      </c>
      <c r="D33" s="115">
        <f t="shared" si="1"/>
        <v>0.184</v>
      </c>
      <c r="E33" s="115">
        <f t="shared" si="1"/>
        <v>0.127</v>
      </c>
      <c r="F33" s="115">
        <f t="shared" si="1"/>
        <v>0.1</v>
      </c>
      <c r="G33" s="115">
        <f t="shared" si="1"/>
        <v>0.156</v>
      </c>
      <c r="H33" s="115">
        <f t="shared" si="1"/>
        <v>0.169</v>
      </c>
      <c r="I33" s="115">
        <f t="shared" si="1"/>
        <v>0.149</v>
      </c>
      <c r="J33" s="115">
        <f t="shared" si="1"/>
        <v>0.127</v>
      </c>
      <c r="K33" s="115">
        <f t="shared" si="1"/>
        <v>0.19</v>
      </c>
      <c r="L33" s="115">
        <f t="shared" si="1"/>
        <v>0.211</v>
      </c>
      <c r="M33" s="116">
        <f t="shared" si="1"/>
        <v>0.32</v>
      </c>
    </row>
    <row r="34" spans="1:8" s="28" customFormat="1" ht="15">
      <c r="A34" s="35"/>
      <c r="B34" s="51"/>
      <c r="C34" s="51"/>
      <c r="D34" s="52"/>
      <c r="E34" s="53"/>
      <c r="F34" s="54"/>
      <c r="H34" s="55"/>
    </row>
    <row r="35" spans="1:13" s="28" customFormat="1" ht="15.75">
      <c r="A35" s="140" t="s">
        <v>18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spans="1:13" s="28" customFormat="1" ht="15.75" hidden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="28" customFormat="1" ht="13.5" hidden="1" thickBot="1">
      <c r="A37" s="35"/>
    </row>
    <row r="38" spans="1:13" s="28" customFormat="1" ht="15.75" hidden="1" thickBot="1">
      <c r="A38" s="24"/>
      <c r="B38" s="26">
        <v>1</v>
      </c>
      <c r="C38" s="26">
        <v>2</v>
      </c>
      <c r="D38" s="26">
        <v>3</v>
      </c>
      <c r="E38" s="26">
        <v>4</v>
      </c>
      <c r="F38" s="26">
        <v>5</v>
      </c>
      <c r="G38" s="26">
        <v>6</v>
      </c>
      <c r="H38" s="26">
        <v>7</v>
      </c>
      <c r="I38" s="26">
        <v>8</v>
      </c>
      <c r="J38" s="26">
        <v>9</v>
      </c>
      <c r="K38" s="26">
        <v>10</v>
      </c>
      <c r="L38" s="26">
        <v>11</v>
      </c>
      <c r="M38" s="27">
        <v>12</v>
      </c>
    </row>
    <row r="39" spans="1:13" s="28" customFormat="1" ht="15" hidden="1">
      <c r="A39" s="57" t="s">
        <v>0</v>
      </c>
      <c r="B39" s="107" t="str">
        <f>IF(B26&gt;=$I$20,"+","-")</f>
        <v>+</v>
      </c>
      <c r="C39" s="60" t="str">
        <f aca="true" t="shared" si="2" ref="C39:M39">IF(C26&gt;=$I$20,"+","-")</f>
        <v>+</v>
      </c>
      <c r="D39" s="60" t="str">
        <f t="shared" si="2"/>
        <v>-</v>
      </c>
      <c r="E39" s="60" t="str">
        <f t="shared" si="2"/>
        <v>-</v>
      </c>
      <c r="F39" s="60" t="str">
        <f t="shared" si="2"/>
        <v>-</v>
      </c>
      <c r="G39" s="60" t="str">
        <f t="shared" si="2"/>
        <v>-</v>
      </c>
      <c r="H39" s="60" t="str">
        <f t="shared" si="2"/>
        <v>-</v>
      </c>
      <c r="I39" s="60" t="str">
        <f t="shared" si="2"/>
        <v>-</v>
      </c>
      <c r="J39" s="60" t="str">
        <f t="shared" si="2"/>
        <v>-</v>
      </c>
      <c r="K39" s="60" t="str">
        <f t="shared" si="2"/>
        <v>-</v>
      </c>
      <c r="L39" s="60" t="str">
        <f t="shared" si="2"/>
        <v>-</v>
      </c>
      <c r="M39" s="61" t="str">
        <f t="shared" si="2"/>
        <v>-</v>
      </c>
    </row>
    <row r="40" spans="1:13" s="28" customFormat="1" ht="15" hidden="1">
      <c r="A40" s="58" t="s">
        <v>1</v>
      </c>
      <c r="B40" s="84" t="str">
        <f aca="true" t="shared" si="3" ref="B40:M46">IF(B27&gt;=$I$20,"+","-")</f>
        <v>-</v>
      </c>
      <c r="C40" s="63" t="str">
        <f t="shared" si="3"/>
        <v>-</v>
      </c>
      <c r="D40" s="63" t="str">
        <f t="shared" si="3"/>
        <v>-</v>
      </c>
      <c r="E40" s="63" t="str">
        <f t="shared" si="3"/>
        <v>-</v>
      </c>
      <c r="F40" s="63" t="str">
        <f t="shared" si="3"/>
        <v>-</v>
      </c>
      <c r="G40" s="63" t="str">
        <f t="shared" si="3"/>
        <v>-</v>
      </c>
      <c r="H40" s="63" t="str">
        <f t="shared" si="3"/>
        <v>-</v>
      </c>
      <c r="I40" s="63" t="str">
        <f t="shared" si="3"/>
        <v>-</v>
      </c>
      <c r="J40" s="63" t="str">
        <f t="shared" si="3"/>
        <v>-</v>
      </c>
      <c r="K40" s="63" t="str">
        <f t="shared" si="3"/>
        <v>-</v>
      </c>
      <c r="L40" s="63" t="str">
        <f t="shared" si="3"/>
        <v>-</v>
      </c>
      <c r="M40" s="64" t="str">
        <f t="shared" si="3"/>
        <v>-</v>
      </c>
    </row>
    <row r="41" spans="1:13" s="28" customFormat="1" ht="15" hidden="1">
      <c r="A41" s="58" t="s">
        <v>2</v>
      </c>
      <c r="B41" s="84" t="str">
        <f t="shared" si="3"/>
        <v>-</v>
      </c>
      <c r="C41" s="63" t="str">
        <f t="shared" si="3"/>
        <v>-</v>
      </c>
      <c r="D41" s="63" t="str">
        <f t="shared" si="3"/>
        <v>-</v>
      </c>
      <c r="E41" s="63" t="str">
        <f t="shared" si="3"/>
        <v>-</v>
      </c>
      <c r="F41" s="63" t="str">
        <f t="shared" si="3"/>
        <v>-</v>
      </c>
      <c r="G41" s="63" t="str">
        <f t="shared" si="3"/>
        <v>+</v>
      </c>
      <c r="H41" s="63" t="str">
        <f t="shared" si="3"/>
        <v>-</v>
      </c>
      <c r="I41" s="63" t="str">
        <f t="shared" si="3"/>
        <v>-</v>
      </c>
      <c r="J41" s="63" t="str">
        <f t="shared" si="3"/>
        <v>-</v>
      </c>
      <c r="K41" s="63" t="str">
        <f t="shared" si="3"/>
        <v>-</v>
      </c>
      <c r="L41" s="63" t="str">
        <f t="shared" si="3"/>
        <v>-</v>
      </c>
      <c r="M41" s="64" t="str">
        <f t="shared" si="3"/>
        <v>-</v>
      </c>
    </row>
    <row r="42" spans="1:13" s="28" customFormat="1" ht="15" hidden="1">
      <c r="A42" s="58" t="s">
        <v>3</v>
      </c>
      <c r="B42" s="84" t="str">
        <f t="shared" si="3"/>
        <v>-</v>
      </c>
      <c r="C42" s="63" t="str">
        <f t="shared" si="3"/>
        <v>-</v>
      </c>
      <c r="D42" s="63" t="str">
        <f t="shared" si="3"/>
        <v>-</v>
      </c>
      <c r="E42" s="63" t="str">
        <f t="shared" si="3"/>
        <v>-</v>
      </c>
      <c r="F42" s="63" t="str">
        <f t="shared" si="3"/>
        <v>-</v>
      </c>
      <c r="G42" s="63" t="str">
        <f t="shared" si="3"/>
        <v>-</v>
      </c>
      <c r="H42" s="63" t="str">
        <f t="shared" si="3"/>
        <v>-</v>
      </c>
      <c r="I42" s="63" t="str">
        <f t="shared" si="3"/>
        <v>-</v>
      </c>
      <c r="J42" s="63" t="str">
        <f t="shared" si="3"/>
        <v>-</v>
      </c>
      <c r="K42" s="63" t="str">
        <f t="shared" si="3"/>
        <v>-</v>
      </c>
      <c r="L42" s="63" t="str">
        <f t="shared" si="3"/>
        <v>-</v>
      </c>
      <c r="M42" s="64" t="str">
        <f t="shared" si="3"/>
        <v>-</v>
      </c>
    </row>
    <row r="43" spans="1:13" s="28" customFormat="1" ht="15" hidden="1">
      <c r="A43" s="58" t="s">
        <v>4</v>
      </c>
      <c r="B43" s="84" t="str">
        <f t="shared" si="3"/>
        <v>-</v>
      </c>
      <c r="C43" s="63" t="str">
        <f t="shared" si="3"/>
        <v>-</v>
      </c>
      <c r="D43" s="63" t="str">
        <f t="shared" si="3"/>
        <v>-</v>
      </c>
      <c r="E43" s="63" t="str">
        <f t="shared" si="3"/>
        <v>-</v>
      </c>
      <c r="F43" s="63" t="str">
        <f t="shared" si="3"/>
        <v>+</v>
      </c>
      <c r="G43" s="63" t="str">
        <f t="shared" si="3"/>
        <v>-</v>
      </c>
      <c r="H43" s="63" t="str">
        <f t="shared" si="3"/>
        <v>-</v>
      </c>
      <c r="I43" s="63" t="str">
        <f t="shared" si="3"/>
        <v>-</v>
      </c>
      <c r="J43" s="63" t="str">
        <f t="shared" si="3"/>
        <v>-</v>
      </c>
      <c r="K43" s="63" t="str">
        <f t="shared" si="3"/>
        <v>-</v>
      </c>
      <c r="L43" s="63" t="str">
        <f t="shared" si="3"/>
        <v>-</v>
      </c>
      <c r="M43" s="64" t="str">
        <f t="shared" si="3"/>
        <v>-</v>
      </c>
    </row>
    <row r="44" spans="1:13" s="28" customFormat="1" ht="15" hidden="1">
      <c r="A44" s="58" t="s">
        <v>5</v>
      </c>
      <c r="B44" s="84" t="str">
        <f t="shared" si="3"/>
        <v>-</v>
      </c>
      <c r="C44" s="63" t="str">
        <f t="shared" si="3"/>
        <v>-</v>
      </c>
      <c r="D44" s="63" t="str">
        <f t="shared" si="3"/>
        <v>-</v>
      </c>
      <c r="E44" s="63" t="str">
        <f t="shared" si="3"/>
        <v>-</v>
      </c>
      <c r="F44" s="63" t="str">
        <f t="shared" si="3"/>
        <v>-</v>
      </c>
      <c r="G44" s="63" t="str">
        <f t="shared" si="3"/>
        <v>-</v>
      </c>
      <c r="H44" s="63" t="str">
        <f t="shared" si="3"/>
        <v>-</v>
      </c>
      <c r="I44" s="63" t="str">
        <f t="shared" si="3"/>
        <v>-</v>
      </c>
      <c r="J44" s="63" t="str">
        <f t="shared" si="3"/>
        <v>+</v>
      </c>
      <c r="K44" s="63" t="str">
        <f t="shared" si="3"/>
        <v>-</v>
      </c>
      <c r="L44" s="63" t="str">
        <f t="shared" si="3"/>
        <v>-</v>
      </c>
      <c r="M44" s="64" t="str">
        <f t="shared" si="3"/>
        <v>-</v>
      </c>
    </row>
    <row r="45" spans="1:13" s="28" customFormat="1" ht="15" hidden="1">
      <c r="A45" s="58" t="s">
        <v>6</v>
      </c>
      <c r="B45" s="84" t="str">
        <f t="shared" si="3"/>
        <v>-</v>
      </c>
      <c r="C45" s="63" t="str">
        <f t="shared" si="3"/>
        <v>-</v>
      </c>
      <c r="D45" s="63" t="str">
        <f t="shared" si="3"/>
        <v>+</v>
      </c>
      <c r="E45" s="63" t="str">
        <f t="shared" si="3"/>
        <v>-</v>
      </c>
      <c r="F45" s="63" t="str">
        <f t="shared" si="3"/>
        <v>-</v>
      </c>
      <c r="G45" s="63" t="str">
        <f t="shared" si="3"/>
        <v>-</v>
      </c>
      <c r="H45" s="63" t="str">
        <f t="shared" si="3"/>
        <v>-</v>
      </c>
      <c r="I45" s="63" t="str">
        <f t="shared" si="3"/>
        <v>-</v>
      </c>
      <c r="J45" s="63" t="str">
        <f t="shared" si="3"/>
        <v>-</v>
      </c>
      <c r="K45" s="63" t="str">
        <f t="shared" si="3"/>
        <v>-</v>
      </c>
      <c r="L45" s="63" t="str">
        <f t="shared" si="3"/>
        <v>-</v>
      </c>
      <c r="M45" s="64" t="str">
        <f t="shared" si="3"/>
        <v>-</v>
      </c>
    </row>
    <row r="46" spans="1:13" s="28" customFormat="1" ht="15.75" hidden="1" thickBot="1">
      <c r="A46" s="83" t="s">
        <v>7</v>
      </c>
      <c r="B46" s="66" t="str">
        <f t="shared" si="3"/>
        <v>+</v>
      </c>
      <c r="C46" s="67" t="str">
        <f t="shared" si="3"/>
        <v>-</v>
      </c>
      <c r="D46" s="67" t="str">
        <f t="shared" si="3"/>
        <v>-</v>
      </c>
      <c r="E46" s="67" t="str">
        <f t="shared" si="3"/>
        <v>-</v>
      </c>
      <c r="F46" s="67" t="str">
        <f t="shared" si="3"/>
        <v>-</v>
      </c>
      <c r="G46" s="67" t="str">
        <f t="shared" si="3"/>
        <v>-</v>
      </c>
      <c r="H46" s="67" t="str">
        <f t="shared" si="3"/>
        <v>-</v>
      </c>
      <c r="I46" s="67" t="str">
        <f t="shared" si="3"/>
        <v>-</v>
      </c>
      <c r="J46" s="67" t="str">
        <f t="shared" si="3"/>
        <v>-</v>
      </c>
      <c r="K46" s="67" t="str">
        <f t="shared" si="3"/>
        <v>-</v>
      </c>
      <c r="L46" s="67" t="str">
        <f t="shared" si="3"/>
        <v>-</v>
      </c>
      <c r="M46" s="68" t="str">
        <f t="shared" si="3"/>
        <v>-</v>
      </c>
    </row>
    <row r="47" s="28" customFormat="1" ht="12.75" hidden="1">
      <c r="A47" s="35"/>
    </row>
    <row r="48" s="28" customFormat="1" ht="13.5" hidden="1" thickBot="1"/>
    <row r="49" spans="1:13" s="28" customFormat="1" ht="15.75" hidden="1" thickBot="1">
      <c r="A49" s="24"/>
      <c r="B49" s="25">
        <v>1</v>
      </c>
      <c r="C49" s="26">
        <v>2</v>
      </c>
      <c r="D49" s="26">
        <v>3</v>
      </c>
      <c r="E49" s="26">
        <v>4</v>
      </c>
      <c r="F49" s="26">
        <v>5</v>
      </c>
      <c r="G49" s="26">
        <v>6</v>
      </c>
      <c r="H49" s="26">
        <v>7</v>
      </c>
      <c r="I49" s="26">
        <v>8</v>
      </c>
      <c r="J49" s="26">
        <v>9</v>
      </c>
      <c r="K49" s="26">
        <v>10</v>
      </c>
      <c r="L49" s="26">
        <v>11</v>
      </c>
      <c r="M49" s="27">
        <v>12</v>
      </c>
    </row>
    <row r="50" spans="1:13" s="28" customFormat="1" ht="15" hidden="1">
      <c r="A50" s="29" t="s">
        <v>0</v>
      </c>
      <c r="B50" s="107" t="str">
        <f>IF(B26&lt;$I$21,"-","+")</f>
        <v>+</v>
      </c>
      <c r="C50" s="60" t="str">
        <f aca="true" t="shared" si="4" ref="C50:M50">IF(C26&lt;$I$21,"-","+")</f>
        <v>+</v>
      </c>
      <c r="D50" s="60" t="str">
        <f t="shared" si="4"/>
        <v>-</v>
      </c>
      <c r="E50" s="60" t="str">
        <f t="shared" si="4"/>
        <v>-</v>
      </c>
      <c r="F50" s="60" t="str">
        <f t="shared" si="4"/>
        <v>-</v>
      </c>
      <c r="G50" s="60" t="str">
        <f t="shared" si="4"/>
        <v>-</v>
      </c>
      <c r="H50" s="60" t="str">
        <f t="shared" si="4"/>
        <v>-</v>
      </c>
      <c r="I50" s="60" t="str">
        <f t="shared" si="4"/>
        <v>-</v>
      </c>
      <c r="J50" s="60" t="str">
        <f t="shared" si="4"/>
        <v>-</v>
      </c>
      <c r="K50" s="60" t="str">
        <f t="shared" si="4"/>
        <v>-</v>
      </c>
      <c r="L50" s="60" t="str">
        <f t="shared" si="4"/>
        <v>-</v>
      </c>
      <c r="M50" s="61" t="str">
        <f t="shared" si="4"/>
        <v>-</v>
      </c>
    </row>
    <row r="51" spans="1:13" s="28" customFormat="1" ht="15" hidden="1">
      <c r="A51" s="30" t="s">
        <v>1</v>
      </c>
      <c r="B51" s="84" t="str">
        <f aca="true" t="shared" si="5" ref="B51:M57">IF(B27&lt;$I$21,"-","+")</f>
        <v>-</v>
      </c>
      <c r="C51" s="63" t="str">
        <f t="shared" si="5"/>
        <v>-</v>
      </c>
      <c r="D51" s="63" t="str">
        <f t="shared" si="5"/>
        <v>-</v>
      </c>
      <c r="E51" s="63" t="str">
        <f t="shared" si="5"/>
        <v>-</v>
      </c>
      <c r="F51" s="63" t="str">
        <f t="shared" si="5"/>
        <v>-</v>
      </c>
      <c r="G51" s="63" t="str">
        <f t="shared" si="5"/>
        <v>-</v>
      </c>
      <c r="H51" s="63" t="str">
        <f t="shared" si="5"/>
        <v>-</v>
      </c>
      <c r="I51" s="63" t="str">
        <f t="shared" si="5"/>
        <v>-</v>
      </c>
      <c r="J51" s="63" t="str">
        <f t="shared" si="5"/>
        <v>-</v>
      </c>
      <c r="K51" s="63" t="str">
        <f t="shared" si="5"/>
        <v>-</v>
      </c>
      <c r="L51" s="63" t="str">
        <f t="shared" si="5"/>
        <v>-</v>
      </c>
      <c r="M51" s="64" t="str">
        <f t="shared" si="5"/>
        <v>-</v>
      </c>
    </row>
    <row r="52" spans="1:13" s="28" customFormat="1" ht="15" hidden="1">
      <c r="A52" s="30" t="s">
        <v>2</v>
      </c>
      <c r="B52" s="84" t="str">
        <f t="shared" si="5"/>
        <v>-</v>
      </c>
      <c r="C52" s="63" t="str">
        <f t="shared" si="5"/>
        <v>-</v>
      </c>
      <c r="D52" s="63" t="str">
        <f t="shared" si="5"/>
        <v>-</v>
      </c>
      <c r="E52" s="63" t="str">
        <f t="shared" si="5"/>
        <v>-</v>
      </c>
      <c r="F52" s="63" t="str">
        <f t="shared" si="5"/>
        <v>-</v>
      </c>
      <c r="G52" s="63" t="str">
        <f t="shared" si="5"/>
        <v>+</v>
      </c>
      <c r="H52" s="63" t="str">
        <f t="shared" si="5"/>
        <v>-</v>
      </c>
      <c r="I52" s="63" t="str">
        <f t="shared" si="5"/>
        <v>-</v>
      </c>
      <c r="J52" s="63" t="str">
        <f t="shared" si="5"/>
        <v>-</v>
      </c>
      <c r="K52" s="63" t="str">
        <f t="shared" si="5"/>
        <v>-</v>
      </c>
      <c r="L52" s="63" t="str">
        <f t="shared" si="5"/>
        <v>-</v>
      </c>
      <c r="M52" s="64" t="str">
        <f t="shared" si="5"/>
        <v>-</v>
      </c>
    </row>
    <row r="53" spans="1:13" s="28" customFormat="1" ht="15" hidden="1">
      <c r="A53" s="30" t="s">
        <v>3</v>
      </c>
      <c r="B53" s="84" t="str">
        <f t="shared" si="5"/>
        <v>-</v>
      </c>
      <c r="C53" s="63" t="str">
        <f t="shared" si="5"/>
        <v>-</v>
      </c>
      <c r="D53" s="63" t="str">
        <f t="shared" si="5"/>
        <v>-</v>
      </c>
      <c r="E53" s="63" t="str">
        <f t="shared" si="5"/>
        <v>-</v>
      </c>
      <c r="F53" s="63" t="str">
        <f t="shared" si="5"/>
        <v>-</v>
      </c>
      <c r="G53" s="63" t="str">
        <f t="shared" si="5"/>
        <v>-</v>
      </c>
      <c r="H53" s="63" t="str">
        <f t="shared" si="5"/>
        <v>-</v>
      </c>
      <c r="I53" s="63" t="str">
        <f t="shared" si="5"/>
        <v>-</v>
      </c>
      <c r="J53" s="63" t="str">
        <f t="shared" si="5"/>
        <v>-</v>
      </c>
      <c r="K53" s="63" t="str">
        <f t="shared" si="5"/>
        <v>-</v>
      </c>
      <c r="L53" s="63" t="str">
        <f t="shared" si="5"/>
        <v>-</v>
      </c>
      <c r="M53" s="64" t="str">
        <f t="shared" si="5"/>
        <v>-</v>
      </c>
    </row>
    <row r="54" spans="1:13" s="28" customFormat="1" ht="15" hidden="1">
      <c r="A54" s="30" t="s">
        <v>4</v>
      </c>
      <c r="B54" s="84" t="str">
        <f t="shared" si="5"/>
        <v>-</v>
      </c>
      <c r="C54" s="63" t="str">
        <f t="shared" si="5"/>
        <v>-</v>
      </c>
      <c r="D54" s="63" t="str">
        <f t="shared" si="5"/>
        <v>-</v>
      </c>
      <c r="E54" s="63" t="str">
        <f t="shared" si="5"/>
        <v>-</v>
      </c>
      <c r="F54" s="63" t="str">
        <f t="shared" si="5"/>
        <v>+</v>
      </c>
      <c r="G54" s="63" t="str">
        <f t="shared" si="5"/>
        <v>-</v>
      </c>
      <c r="H54" s="63" t="str">
        <f t="shared" si="5"/>
        <v>-</v>
      </c>
      <c r="I54" s="63" t="str">
        <f t="shared" si="5"/>
        <v>-</v>
      </c>
      <c r="J54" s="63" t="str">
        <f t="shared" si="5"/>
        <v>-</v>
      </c>
      <c r="K54" s="63" t="str">
        <f t="shared" si="5"/>
        <v>+</v>
      </c>
      <c r="L54" s="63" t="str">
        <f t="shared" si="5"/>
        <v>-</v>
      </c>
      <c r="M54" s="64" t="str">
        <f t="shared" si="5"/>
        <v>-</v>
      </c>
    </row>
    <row r="55" spans="1:13" s="28" customFormat="1" ht="15" hidden="1">
      <c r="A55" s="30" t="s">
        <v>5</v>
      </c>
      <c r="B55" s="84" t="str">
        <f t="shared" si="5"/>
        <v>-</v>
      </c>
      <c r="C55" s="63" t="str">
        <f t="shared" si="5"/>
        <v>-</v>
      </c>
      <c r="D55" s="63" t="str">
        <f t="shared" si="5"/>
        <v>-</v>
      </c>
      <c r="E55" s="63" t="str">
        <f t="shared" si="5"/>
        <v>-</v>
      </c>
      <c r="F55" s="63" t="str">
        <f t="shared" si="5"/>
        <v>-</v>
      </c>
      <c r="G55" s="63" t="str">
        <f t="shared" si="5"/>
        <v>-</v>
      </c>
      <c r="H55" s="63" t="str">
        <f t="shared" si="5"/>
        <v>-</v>
      </c>
      <c r="I55" s="63" t="str">
        <f t="shared" si="5"/>
        <v>-</v>
      </c>
      <c r="J55" s="63" t="str">
        <f t="shared" si="5"/>
        <v>+</v>
      </c>
      <c r="K55" s="63" t="str">
        <f t="shared" si="5"/>
        <v>-</v>
      </c>
      <c r="L55" s="63" t="str">
        <f t="shared" si="5"/>
        <v>-</v>
      </c>
      <c r="M55" s="64" t="str">
        <f t="shared" si="5"/>
        <v>-</v>
      </c>
    </row>
    <row r="56" spans="1:13" s="28" customFormat="1" ht="15" hidden="1">
      <c r="A56" s="30" t="s">
        <v>6</v>
      </c>
      <c r="B56" s="84" t="str">
        <f t="shared" si="5"/>
        <v>-</v>
      </c>
      <c r="C56" s="63" t="str">
        <f t="shared" si="5"/>
        <v>-</v>
      </c>
      <c r="D56" s="63" t="str">
        <f t="shared" si="5"/>
        <v>+</v>
      </c>
      <c r="E56" s="63" t="str">
        <f t="shared" si="5"/>
        <v>-</v>
      </c>
      <c r="F56" s="63" t="str">
        <f t="shared" si="5"/>
        <v>-</v>
      </c>
      <c r="G56" s="63" t="str">
        <f t="shared" si="5"/>
        <v>+</v>
      </c>
      <c r="H56" s="63" t="str">
        <f t="shared" si="5"/>
        <v>-</v>
      </c>
      <c r="I56" s="63" t="str">
        <f t="shared" si="5"/>
        <v>-</v>
      </c>
      <c r="J56" s="63" t="str">
        <f t="shared" si="5"/>
        <v>-</v>
      </c>
      <c r="K56" s="63" t="str">
        <f t="shared" si="5"/>
        <v>-</v>
      </c>
      <c r="L56" s="63" t="str">
        <f t="shared" si="5"/>
        <v>-</v>
      </c>
      <c r="M56" s="64" t="str">
        <f t="shared" si="5"/>
        <v>-</v>
      </c>
    </row>
    <row r="57" spans="1:13" s="28" customFormat="1" ht="15.75" hidden="1" thickBot="1">
      <c r="A57" s="31" t="s">
        <v>7</v>
      </c>
      <c r="B57" s="66" t="str">
        <f t="shared" si="5"/>
        <v>+</v>
      </c>
      <c r="C57" s="67" t="str">
        <f t="shared" si="5"/>
        <v>+</v>
      </c>
      <c r="D57" s="67" t="str">
        <f t="shared" si="5"/>
        <v>-</v>
      </c>
      <c r="E57" s="67" t="str">
        <f t="shared" si="5"/>
        <v>-</v>
      </c>
      <c r="F57" s="67" t="str">
        <f t="shared" si="5"/>
        <v>-</v>
      </c>
      <c r="G57" s="67" t="str">
        <f t="shared" si="5"/>
        <v>-</v>
      </c>
      <c r="H57" s="67" t="str">
        <f t="shared" si="5"/>
        <v>-</v>
      </c>
      <c r="I57" s="67" t="str">
        <f t="shared" si="5"/>
        <v>-</v>
      </c>
      <c r="J57" s="67" t="str">
        <f t="shared" si="5"/>
        <v>-</v>
      </c>
      <c r="K57" s="67" t="str">
        <f t="shared" si="5"/>
        <v>-</v>
      </c>
      <c r="L57" s="67" t="str">
        <f t="shared" si="5"/>
        <v>-</v>
      </c>
      <c r="M57" s="68" t="str">
        <f t="shared" si="5"/>
        <v>-</v>
      </c>
    </row>
    <row r="58" spans="1:13" s="28" customFormat="1" ht="15" hidden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s="28" customFormat="1" ht="15.75" thickBot="1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s="28" customFormat="1" ht="15.75" thickBot="1">
      <c r="A60" s="24"/>
      <c r="B60" s="25">
        <v>1</v>
      </c>
      <c r="C60" s="26">
        <v>2</v>
      </c>
      <c r="D60" s="26">
        <v>3</v>
      </c>
      <c r="E60" s="26">
        <v>4</v>
      </c>
      <c r="F60" s="26">
        <v>5</v>
      </c>
      <c r="G60" s="26">
        <v>6</v>
      </c>
      <c r="H60" s="26">
        <v>7</v>
      </c>
      <c r="I60" s="26">
        <v>8</v>
      </c>
      <c r="J60" s="26">
        <v>9</v>
      </c>
      <c r="K60" s="26">
        <v>10</v>
      </c>
      <c r="L60" s="26">
        <v>11</v>
      </c>
      <c r="M60" s="27">
        <v>12</v>
      </c>
    </row>
    <row r="61" spans="1:13" s="28" customFormat="1" ht="15">
      <c r="A61" s="29" t="s">
        <v>0</v>
      </c>
      <c r="B61" s="59" t="str">
        <f>IF(B39=B50,B39,"D")</f>
        <v>+</v>
      </c>
      <c r="C61" s="59" t="str">
        <f>IF(C39=C50,C39,"D")</f>
        <v>+</v>
      </c>
      <c r="D61" s="59" t="str">
        <f>IF(D39=D50,D39,"D")</f>
        <v>-</v>
      </c>
      <c r="E61" s="60" t="str">
        <f aca="true" t="shared" si="6" ref="E61:M61">IF(E39=E50,E39,"D")</f>
        <v>-</v>
      </c>
      <c r="F61" s="60" t="str">
        <f t="shared" si="6"/>
        <v>-</v>
      </c>
      <c r="G61" s="60" t="str">
        <f t="shared" si="6"/>
        <v>-</v>
      </c>
      <c r="H61" s="60" t="str">
        <f t="shared" si="6"/>
        <v>-</v>
      </c>
      <c r="I61" s="60" t="str">
        <f t="shared" si="6"/>
        <v>-</v>
      </c>
      <c r="J61" s="60" t="str">
        <f t="shared" si="6"/>
        <v>-</v>
      </c>
      <c r="K61" s="60" t="str">
        <f t="shared" si="6"/>
        <v>-</v>
      </c>
      <c r="L61" s="60" t="str">
        <f t="shared" si="6"/>
        <v>-</v>
      </c>
      <c r="M61" s="61" t="str">
        <f t="shared" si="6"/>
        <v>-</v>
      </c>
    </row>
    <row r="62" spans="1:13" s="28" customFormat="1" ht="15">
      <c r="A62" s="30" t="s">
        <v>1</v>
      </c>
      <c r="B62" s="62" t="str">
        <f aca="true" t="shared" si="7" ref="B62:M64">IF(B40=B51,B40,"D")</f>
        <v>-</v>
      </c>
      <c r="C62" s="62" t="str">
        <f t="shared" si="7"/>
        <v>-</v>
      </c>
      <c r="D62" s="62" t="str">
        <f t="shared" si="7"/>
        <v>-</v>
      </c>
      <c r="E62" s="63" t="str">
        <f t="shared" si="7"/>
        <v>-</v>
      </c>
      <c r="F62" s="63" t="str">
        <f t="shared" si="7"/>
        <v>-</v>
      </c>
      <c r="G62" s="63" t="str">
        <f t="shared" si="7"/>
        <v>-</v>
      </c>
      <c r="H62" s="63" t="str">
        <f t="shared" si="7"/>
        <v>-</v>
      </c>
      <c r="I62" s="63" t="str">
        <f t="shared" si="7"/>
        <v>-</v>
      </c>
      <c r="J62" s="63" t="str">
        <f t="shared" si="7"/>
        <v>-</v>
      </c>
      <c r="K62" s="63" t="str">
        <f t="shared" si="7"/>
        <v>-</v>
      </c>
      <c r="L62" s="63" t="str">
        <f t="shared" si="7"/>
        <v>-</v>
      </c>
      <c r="M62" s="64" t="str">
        <f t="shared" si="7"/>
        <v>-</v>
      </c>
    </row>
    <row r="63" spans="1:13" s="28" customFormat="1" ht="15">
      <c r="A63" s="30" t="s">
        <v>2</v>
      </c>
      <c r="B63" s="65" t="str">
        <f>IF(B41=B52,B41,"D")</f>
        <v>-</v>
      </c>
      <c r="C63" s="82" t="str">
        <f>IF(C41=C52,C41,"D")</f>
        <v>-</v>
      </c>
      <c r="D63" s="63" t="str">
        <f>IF(D41=D52,D41,"D")</f>
        <v>-</v>
      </c>
      <c r="E63" s="63" t="str">
        <f aca="true" t="shared" si="8" ref="E63:M63">IF(E41=E52,E41,"D")</f>
        <v>-</v>
      </c>
      <c r="F63" s="63" t="str">
        <f t="shared" si="8"/>
        <v>-</v>
      </c>
      <c r="G63" s="63" t="str">
        <f t="shared" si="8"/>
        <v>+</v>
      </c>
      <c r="H63" s="63" t="str">
        <f t="shared" si="8"/>
        <v>-</v>
      </c>
      <c r="I63" s="63" t="str">
        <f t="shared" si="8"/>
        <v>-</v>
      </c>
      <c r="J63" s="63" t="str">
        <f t="shared" si="8"/>
        <v>-</v>
      </c>
      <c r="K63" s="63" t="str">
        <f t="shared" si="8"/>
        <v>-</v>
      </c>
      <c r="L63" s="63" t="str">
        <f t="shared" si="8"/>
        <v>-</v>
      </c>
      <c r="M63" s="64" t="str">
        <f t="shared" si="8"/>
        <v>-</v>
      </c>
    </row>
    <row r="64" spans="1:13" s="28" customFormat="1" ht="15">
      <c r="A64" s="30" t="s">
        <v>3</v>
      </c>
      <c r="B64" s="84" t="str">
        <f aca="true" t="shared" si="9" ref="B64:C68">IF(B42=B53,B42,"D")</f>
        <v>-</v>
      </c>
      <c r="C64" s="63" t="str">
        <f t="shared" si="9"/>
        <v>-</v>
      </c>
      <c r="D64" s="63" t="str">
        <f t="shared" si="7"/>
        <v>-</v>
      </c>
      <c r="E64" s="63" t="str">
        <f t="shared" si="7"/>
        <v>-</v>
      </c>
      <c r="F64" s="63" t="str">
        <f t="shared" si="7"/>
        <v>-</v>
      </c>
      <c r="G64" s="63" t="str">
        <f t="shared" si="7"/>
        <v>-</v>
      </c>
      <c r="H64" s="63" t="str">
        <f t="shared" si="7"/>
        <v>-</v>
      </c>
      <c r="I64" s="63" t="str">
        <f t="shared" si="7"/>
        <v>-</v>
      </c>
      <c r="J64" s="63" t="str">
        <f t="shared" si="7"/>
        <v>-</v>
      </c>
      <c r="K64" s="63" t="str">
        <f t="shared" si="7"/>
        <v>-</v>
      </c>
      <c r="L64" s="63" t="str">
        <f t="shared" si="7"/>
        <v>-</v>
      </c>
      <c r="M64" s="64" t="str">
        <f t="shared" si="7"/>
        <v>-</v>
      </c>
    </row>
    <row r="65" spans="1:13" s="28" customFormat="1" ht="15">
      <c r="A65" s="30" t="s">
        <v>4</v>
      </c>
      <c r="B65" s="84" t="str">
        <f t="shared" si="9"/>
        <v>-</v>
      </c>
      <c r="C65" s="63" t="str">
        <f t="shared" si="9"/>
        <v>-</v>
      </c>
      <c r="D65" s="63" t="str">
        <f aca="true" t="shared" si="10" ref="D65:M65">IF(D43=D54,D43,"D")</f>
        <v>-</v>
      </c>
      <c r="E65" s="63" t="str">
        <f t="shared" si="10"/>
        <v>-</v>
      </c>
      <c r="F65" s="63" t="str">
        <f t="shared" si="10"/>
        <v>+</v>
      </c>
      <c r="G65" s="63" t="str">
        <f t="shared" si="10"/>
        <v>-</v>
      </c>
      <c r="H65" s="63" t="str">
        <f t="shared" si="10"/>
        <v>-</v>
      </c>
      <c r="I65" s="63" t="str">
        <f t="shared" si="10"/>
        <v>-</v>
      </c>
      <c r="J65" s="63" t="str">
        <f t="shared" si="10"/>
        <v>-</v>
      </c>
      <c r="K65" s="63" t="str">
        <f t="shared" si="10"/>
        <v>D</v>
      </c>
      <c r="L65" s="63" t="str">
        <f t="shared" si="10"/>
        <v>-</v>
      </c>
      <c r="M65" s="64" t="str">
        <f t="shared" si="10"/>
        <v>-</v>
      </c>
    </row>
    <row r="66" spans="1:13" s="28" customFormat="1" ht="15">
      <c r="A66" s="30" t="s">
        <v>5</v>
      </c>
      <c r="B66" s="84" t="str">
        <f t="shared" si="9"/>
        <v>-</v>
      </c>
      <c r="C66" s="63" t="str">
        <f t="shared" si="9"/>
        <v>-</v>
      </c>
      <c r="D66" s="63" t="str">
        <f aca="true" t="shared" si="11" ref="D66:M66">IF(D44=D55,D44,"D")</f>
        <v>-</v>
      </c>
      <c r="E66" s="63" t="str">
        <f t="shared" si="11"/>
        <v>-</v>
      </c>
      <c r="F66" s="63" t="str">
        <f t="shared" si="11"/>
        <v>-</v>
      </c>
      <c r="G66" s="63" t="str">
        <f t="shared" si="11"/>
        <v>-</v>
      </c>
      <c r="H66" s="63" t="str">
        <f t="shared" si="11"/>
        <v>-</v>
      </c>
      <c r="I66" s="63" t="str">
        <f t="shared" si="11"/>
        <v>-</v>
      </c>
      <c r="J66" s="63" t="str">
        <f t="shared" si="11"/>
        <v>+</v>
      </c>
      <c r="K66" s="63" t="str">
        <f t="shared" si="11"/>
        <v>-</v>
      </c>
      <c r="L66" s="63" t="str">
        <f t="shared" si="11"/>
        <v>-</v>
      </c>
      <c r="M66" s="64" t="str">
        <f t="shared" si="11"/>
        <v>-</v>
      </c>
    </row>
    <row r="67" spans="1:13" s="28" customFormat="1" ht="15">
      <c r="A67" s="30" t="s">
        <v>6</v>
      </c>
      <c r="B67" s="84" t="str">
        <f t="shared" si="9"/>
        <v>-</v>
      </c>
      <c r="C67" s="63" t="str">
        <f t="shared" si="9"/>
        <v>-</v>
      </c>
      <c r="D67" s="63" t="str">
        <f aca="true" t="shared" si="12" ref="D67:M67">IF(D45=D56,D45,"D")</f>
        <v>+</v>
      </c>
      <c r="E67" s="63" t="str">
        <f t="shared" si="12"/>
        <v>-</v>
      </c>
      <c r="F67" s="63" t="str">
        <f t="shared" si="12"/>
        <v>-</v>
      </c>
      <c r="G67" s="63" t="str">
        <f t="shared" si="12"/>
        <v>D</v>
      </c>
      <c r="H67" s="63" t="str">
        <f t="shared" si="12"/>
        <v>-</v>
      </c>
      <c r="I67" s="63" t="str">
        <f t="shared" si="12"/>
        <v>-</v>
      </c>
      <c r="J67" s="63" t="str">
        <f t="shared" si="12"/>
        <v>-</v>
      </c>
      <c r="K67" s="63" t="str">
        <f t="shared" si="12"/>
        <v>-</v>
      </c>
      <c r="L67" s="63" t="str">
        <f t="shared" si="12"/>
        <v>-</v>
      </c>
      <c r="M67" s="64" t="str">
        <f t="shared" si="12"/>
        <v>-</v>
      </c>
    </row>
    <row r="68" spans="1:14" ht="15.75" thickBot="1">
      <c r="A68" s="31" t="s">
        <v>7</v>
      </c>
      <c r="B68" s="66" t="str">
        <f t="shared" si="9"/>
        <v>+</v>
      </c>
      <c r="C68" s="67" t="str">
        <f t="shared" si="9"/>
        <v>D</v>
      </c>
      <c r="D68" s="67" t="str">
        <f aca="true" t="shared" si="13" ref="D68:M68">IF(D46=D57,D46,"D")</f>
        <v>-</v>
      </c>
      <c r="E68" s="67" t="str">
        <f t="shared" si="13"/>
        <v>-</v>
      </c>
      <c r="F68" s="67" t="str">
        <f t="shared" si="13"/>
        <v>-</v>
      </c>
      <c r="G68" s="67" t="str">
        <f t="shared" si="13"/>
        <v>-</v>
      </c>
      <c r="H68" s="67" t="str">
        <f t="shared" si="13"/>
        <v>-</v>
      </c>
      <c r="I68" s="67" t="str">
        <f t="shared" si="13"/>
        <v>-</v>
      </c>
      <c r="J68" s="67" t="str">
        <f t="shared" si="13"/>
        <v>-</v>
      </c>
      <c r="K68" s="67" t="str">
        <f t="shared" si="13"/>
        <v>-</v>
      </c>
      <c r="L68" s="67" t="str">
        <f t="shared" si="13"/>
        <v>-</v>
      </c>
      <c r="M68" s="68" t="str">
        <f t="shared" si="13"/>
        <v>-</v>
      </c>
      <c r="N68" s="28"/>
    </row>
    <row r="69" spans="1:14" ht="12.75">
      <c r="A69" s="35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>
      <c r="A70" s="35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>
      <c r="A71" s="35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>
      <c r="A72" s="35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2.75">
      <c r="A73" s="35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>
      <c r="A74" s="35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>
      <c r="A75" s="35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2.75">
      <c r="A76" s="35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3" ht="15">
      <c r="A77" s="35"/>
      <c r="B77" s="28"/>
      <c r="C77" s="28"/>
      <c r="D77" s="36"/>
      <c r="E77" s="37" t="s">
        <v>8</v>
      </c>
      <c r="F77" s="37" t="s">
        <v>9</v>
      </c>
      <c r="G77" s="28"/>
      <c r="H77" s="28"/>
      <c r="I77" s="28"/>
      <c r="J77" s="28"/>
      <c r="K77" s="28"/>
      <c r="L77" s="28"/>
      <c r="M77" s="28"/>
    </row>
    <row r="78" spans="1:13" ht="15">
      <c r="A78" s="35"/>
      <c r="B78" s="28"/>
      <c r="C78" s="137" t="s">
        <v>29</v>
      </c>
      <c r="D78" s="38" t="s">
        <v>10</v>
      </c>
      <c r="E78" s="39">
        <f>COUNTIF($B$61:$M$68,"+")</f>
        <v>7</v>
      </c>
      <c r="F78" s="40">
        <f>$E$78/96*100</f>
        <v>7.291666666666667</v>
      </c>
      <c r="G78" s="28"/>
      <c r="H78" s="28"/>
      <c r="I78" s="28"/>
      <c r="J78" s="28"/>
      <c r="K78" s="28"/>
      <c r="L78" s="28"/>
      <c r="M78" s="28"/>
    </row>
    <row r="79" spans="1:13" ht="15">
      <c r="A79" s="35"/>
      <c r="B79" s="28"/>
      <c r="C79" s="138"/>
      <c r="D79" s="41" t="s">
        <v>11</v>
      </c>
      <c r="E79" s="39">
        <f>COUNTIF($B$61:$M$68,"-")</f>
        <v>86</v>
      </c>
      <c r="F79" s="40">
        <f>$E$79/96*100</f>
        <v>89.58333333333334</v>
      </c>
      <c r="G79" s="28"/>
      <c r="H79" s="28"/>
      <c r="I79" s="28"/>
      <c r="J79" s="28"/>
      <c r="K79" s="28"/>
      <c r="L79" s="28"/>
      <c r="M79" s="28"/>
    </row>
    <row r="80" spans="1:13" ht="15">
      <c r="A80" s="35"/>
      <c r="B80" s="28"/>
      <c r="C80" s="138"/>
      <c r="D80" s="85" t="s">
        <v>3</v>
      </c>
      <c r="E80" s="39">
        <f>COUNTIF($B$61:$M$68,"D")</f>
        <v>3</v>
      </c>
      <c r="F80" s="40">
        <f>$E$80/96*100</f>
        <v>3.125</v>
      </c>
      <c r="G80" s="28"/>
      <c r="H80" s="28"/>
      <c r="I80" s="28"/>
      <c r="J80" s="28"/>
      <c r="K80" s="28"/>
      <c r="L80" s="28"/>
      <c r="M80" s="28"/>
    </row>
    <row r="81" spans="1:13" ht="14.25">
      <c r="A81" s="35"/>
      <c r="B81" s="28"/>
      <c r="C81" s="139"/>
      <c r="D81" s="117" t="s">
        <v>26</v>
      </c>
      <c r="E81" s="39">
        <f>SUM(E78:E80)</f>
        <v>96</v>
      </c>
      <c r="F81" s="92">
        <f>SUM(F78:F80)</f>
        <v>100.00000000000001</v>
      </c>
      <c r="G81" s="28"/>
      <c r="H81" s="28"/>
      <c r="I81" s="28"/>
      <c r="J81" s="28"/>
      <c r="K81" s="28"/>
      <c r="L81" s="28"/>
      <c r="M81" s="28"/>
    </row>
    <row r="82" spans="1:13" ht="12.75">
      <c r="A82" s="35"/>
      <c r="F82" s="28"/>
      <c r="G82" s="28"/>
      <c r="H82" s="28"/>
      <c r="I82" s="28"/>
      <c r="J82" s="28"/>
      <c r="K82" s="28"/>
      <c r="L82" s="28"/>
      <c r="M82" s="28"/>
    </row>
    <row r="83" spans="1:13" ht="12.75">
      <c r="A83" s="35"/>
      <c r="F83" s="28"/>
      <c r="G83" s="28"/>
      <c r="H83" s="28"/>
      <c r="I83" s="28"/>
      <c r="J83" s="28"/>
      <c r="K83" s="28"/>
      <c r="L83" s="28"/>
      <c r="M83" s="28"/>
    </row>
    <row r="84" spans="1:13" ht="12.75">
      <c r="A84" s="35"/>
      <c r="C84" s="99" t="s">
        <v>30</v>
      </c>
      <c r="F84" s="28"/>
      <c r="G84" s="28"/>
      <c r="H84" s="28"/>
      <c r="I84" s="28"/>
      <c r="J84" s="28"/>
      <c r="K84" s="28"/>
      <c r="L84" s="28"/>
      <c r="M84" s="28"/>
    </row>
    <row r="85" spans="1:13" ht="12.75">
      <c r="A85" s="35"/>
      <c r="C85" s="99" t="s">
        <v>31</v>
      </c>
      <c r="F85" s="28"/>
      <c r="G85" s="28"/>
      <c r="H85" s="28"/>
      <c r="I85" s="28"/>
      <c r="J85" s="28"/>
      <c r="K85" s="28"/>
      <c r="L85" s="28"/>
      <c r="M85" s="28"/>
    </row>
  </sheetData>
  <sheetProtection password="D1EE" sheet="1" objects="1" scenarios="1"/>
  <protectedRanges>
    <protectedRange sqref="B9:M16" name="Rango2"/>
    <protectedRange sqref="A3:H4" name="Rango1"/>
  </protectedRanges>
  <mergeCells count="6">
    <mergeCell ref="C78:C81"/>
    <mergeCell ref="A35:M35"/>
    <mergeCell ref="F20:F21"/>
    <mergeCell ref="A1:M1"/>
    <mergeCell ref="A18:M18"/>
    <mergeCell ref="A23:M23"/>
  </mergeCells>
  <conditionalFormatting sqref="B47:M47">
    <cfRule type="cellIs" priority="1" dxfId="0" operator="equal" stopIfTrue="1">
      <formula>"+"</formula>
    </cfRule>
  </conditionalFormatting>
  <conditionalFormatting sqref="B61:M68">
    <cfRule type="cellIs" priority="2" dxfId="1" operator="equal" stopIfTrue="1">
      <formula>"+"</formula>
    </cfRule>
  </conditionalFormatting>
  <conditionalFormatting sqref="A38:A46 B49:M49 A49:A57 A60:A68 A58:M59 B60:M60 B38:M38">
    <cfRule type="cellIs" priority="3" dxfId="0" operator="equal" stopIfTrue="1">
      <formula>#REF!</formula>
    </cfRule>
  </conditionalFormatting>
  <printOptions horizontalCentered="1"/>
  <pageMargins left="0.7874015748031497" right="0.7874015748031497" top="0.62" bottom="0.5" header="0" footer="0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"/>
  <sheetViews>
    <sheetView zoomScale="85" zoomScaleNormal="85" workbookViewId="0" topLeftCell="A4">
      <selection activeCell="P17" sqref="P17"/>
    </sheetView>
  </sheetViews>
  <sheetFormatPr defaultColWidth="7.8515625" defaultRowHeight="12.75"/>
  <cols>
    <col min="1" max="1" width="4.140625" style="1" customWidth="1"/>
    <col min="2" max="2" width="8.57421875" style="0" bestFit="1" customWidth="1"/>
    <col min="3" max="3" width="8.00390625" style="0" bestFit="1" customWidth="1"/>
    <col min="4" max="4" width="7.8515625" style="0" customWidth="1"/>
    <col min="5" max="5" width="8.00390625" style="0" bestFit="1" customWidth="1"/>
    <col min="6" max="6" width="8.00390625" style="0" customWidth="1"/>
    <col min="7" max="9" width="8.00390625" style="0" bestFit="1" customWidth="1"/>
    <col min="10" max="10" width="8.57421875" style="0" customWidth="1"/>
    <col min="11" max="11" width="8.00390625" style="0" bestFit="1" customWidth="1"/>
    <col min="12" max="12" width="7.8515625" style="0" customWidth="1"/>
    <col min="13" max="13" width="8.00390625" style="0" bestFit="1" customWidth="1"/>
    <col min="16" max="16" width="7.7109375" style="0" customWidth="1"/>
    <col min="17" max="17" width="8.28125" style="0" customWidth="1"/>
    <col min="19" max="27" width="4.00390625" style="0" customWidth="1"/>
  </cols>
  <sheetData>
    <row r="1" spans="1:13" ht="15.75">
      <c r="A1" s="143" t="s">
        <v>90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s="3" customFormat="1" ht="15">
      <c r="A3" s="91" t="s">
        <v>32</v>
      </c>
      <c r="B3" s="91"/>
      <c r="C3" s="91"/>
      <c r="D3" s="91"/>
      <c r="E3" s="91"/>
      <c r="F3" s="91"/>
      <c r="G3" s="89">
        <v>1.6</v>
      </c>
      <c r="H3" s="89">
        <v>1.55</v>
      </c>
      <c r="I3" s="91"/>
      <c r="J3" s="91"/>
      <c r="K3" s="91"/>
      <c r="L3" s="91"/>
      <c r="M3" s="91"/>
      <c r="N3" s="47"/>
    </row>
    <row r="4" spans="1:14" s="3" customFormat="1" ht="15">
      <c r="A4" s="91" t="s">
        <v>33</v>
      </c>
      <c r="B4" s="91"/>
      <c r="C4" s="91"/>
      <c r="D4" s="91"/>
      <c r="E4" s="91"/>
      <c r="F4" s="91"/>
      <c r="G4" s="79">
        <v>0.125</v>
      </c>
      <c r="H4" s="79">
        <v>0.13</v>
      </c>
      <c r="I4" s="91"/>
      <c r="J4" s="91"/>
      <c r="K4" s="91"/>
      <c r="L4" s="91"/>
      <c r="M4" s="91"/>
      <c r="N4" s="47"/>
    </row>
    <row r="5" spans="1:14" s="95" customFormat="1" ht="12.75">
      <c r="A5" s="98" t="s">
        <v>27</v>
      </c>
      <c r="B5" s="93"/>
      <c r="C5" s="93"/>
      <c r="D5" s="93"/>
      <c r="E5" s="93"/>
      <c r="F5" s="93"/>
      <c r="G5" s="96"/>
      <c r="H5" s="96"/>
      <c r="I5" s="93"/>
      <c r="J5" s="93"/>
      <c r="K5" s="93"/>
      <c r="L5" s="93"/>
      <c r="M5" s="93"/>
      <c r="N5" s="94"/>
    </row>
    <row r="6" spans="1:14" s="3" customFormat="1" ht="15">
      <c r="A6" s="98" t="s">
        <v>28</v>
      </c>
      <c r="B6" s="91"/>
      <c r="C6" s="91"/>
      <c r="D6" s="91"/>
      <c r="E6" s="91"/>
      <c r="F6" s="91"/>
      <c r="G6" s="97"/>
      <c r="H6" s="97"/>
      <c r="I6" s="91"/>
      <c r="J6" s="91"/>
      <c r="K6" s="91"/>
      <c r="L6" s="91"/>
      <c r="M6" s="91"/>
      <c r="N6" s="47"/>
    </row>
    <row r="7" s="3" customFormat="1" ht="13.5" thickBot="1"/>
    <row r="8" spans="1:13" ht="15.75" thickBot="1">
      <c r="A8" s="6"/>
      <c r="B8" s="7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9">
        <v>12</v>
      </c>
    </row>
    <row r="9" spans="1:13" ht="15">
      <c r="A9" s="8" t="s">
        <v>0</v>
      </c>
      <c r="B9" s="12">
        <v>1.6</v>
      </c>
      <c r="C9" s="12">
        <v>1.55</v>
      </c>
      <c r="D9" s="12">
        <v>0.26</v>
      </c>
      <c r="E9" s="12">
        <v>0.323</v>
      </c>
      <c r="F9" s="12">
        <v>0.3</v>
      </c>
      <c r="G9" s="12">
        <v>0.299</v>
      </c>
      <c r="H9" s="12">
        <v>0.288</v>
      </c>
      <c r="I9" s="12">
        <v>0.263</v>
      </c>
      <c r="J9" s="12">
        <v>0.388</v>
      </c>
      <c r="K9" s="12">
        <v>0.221</v>
      </c>
      <c r="L9" s="12">
        <v>0.311</v>
      </c>
      <c r="M9" s="20">
        <v>0.337</v>
      </c>
    </row>
    <row r="10" spans="1:13" ht="15">
      <c r="A10" s="9" t="s">
        <v>1</v>
      </c>
      <c r="B10" s="13">
        <v>0.125</v>
      </c>
      <c r="C10" s="13">
        <v>0.13</v>
      </c>
      <c r="D10" s="13">
        <v>0.25</v>
      </c>
      <c r="E10" s="13">
        <v>0.25</v>
      </c>
      <c r="F10" s="13">
        <v>0.258</v>
      </c>
      <c r="G10" s="13">
        <v>0.6</v>
      </c>
      <c r="H10" s="13">
        <v>0.258</v>
      </c>
      <c r="I10" s="13">
        <v>0.252</v>
      </c>
      <c r="J10" s="13">
        <v>0.299</v>
      </c>
      <c r="K10" s="13">
        <v>0.258</v>
      </c>
      <c r="L10" s="13">
        <v>0.2</v>
      </c>
      <c r="M10" s="21">
        <v>0.22</v>
      </c>
    </row>
    <row r="11" spans="1:13" ht="15">
      <c r="A11" s="9" t="s">
        <v>2</v>
      </c>
      <c r="B11" s="13">
        <v>0.299</v>
      </c>
      <c r="C11" s="13">
        <v>0.15</v>
      </c>
      <c r="D11" s="13">
        <v>0.28</v>
      </c>
      <c r="E11" s="13">
        <v>0.25</v>
      </c>
      <c r="F11" s="13">
        <v>0.19</v>
      </c>
      <c r="G11" s="13">
        <v>1.222</v>
      </c>
      <c r="H11" s="13">
        <v>0.25</v>
      </c>
      <c r="I11" s="13">
        <v>0.322</v>
      </c>
      <c r="J11" s="13">
        <v>0.287</v>
      </c>
      <c r="K11" s="13">
        <v>0.279</v>
      </c>
      <c r="L11" s="13">
        <v>0.245</v>
      </c>
      <c r="M11" s="21">
        <v>0.25</v>
      </c>
    </row>
    <row r="12" spans="1:13" ht="15">
      <c r="A12" s="9" t="s">
        <v>3</v>
      </c>
      <c r="B12" s="13">
        <v>0.35</v>
      </c>
      <c r="C12" s="13">
        <v>0.2</v>
      </c>
      <c r="D12" s="13">
        <v>0.4</v>
      </c>
      <c r="E12" s="13">
        <v>0.258</v>
      </c>
      <c r="F12" s="13">
        <v>0.216</v>
      </c>
      <c r="G12" s="13">
        <v>0.24</v>
      </c>
      <c r="H12" s="13">
        <v>0.399</v>
      </c>
      <c r="I12" s="13">
        <v>0.522</v>
      </c>
      <c r="J12" s="13">
        <v>0.222</v>
      </c>
      <c r="K12" s="13">
        <v>0.274</v>
      </c>
      <c r="L12" s="13">
        <v>0.222</v>
      </c>
      <c r="M12" s="21">
        <v>0.263</v>
      </c>
    </row>
    <row r="13" spans="1:13" ht="15">
      <c r="A13" s="9" t="s">
        <v>4</v>
      </c>
      <c r="B13" s="106">
        <v>0.3</v>
      </c>
      <c r="C13" s="13">
        <v>0.211</v>
      </c>
      <c r="D13" s="13">
        <v>0.241</v>
      </c>
      <c r="E13" s="13">
        <v>0.15</v>
      </c>
      <c r="F13" s="13">
        <v>1.19</v>
      </c>
      <c r="G13" s="13">
        <v>0.284</v>
      </c>
      <c r="H13" s="13">
        <v>0.263</v>
      </c>
      <c r="I13" s="13">
        <v>0.555</v>
      </c>
      <c r="J13" s="13">
        <v>0.222</v>
      </c>
      <c r="K13" s="13">
        <v>0.666</v>
      </c>
      <c r="L13" s="13">
        <v>0.28</v>
      </c>
      <c r="M13" s="21">
        <v>0.262</v>
      </c>
    </row>
    <row r="14" spans="1:13" ht="15">
      <c r="A14" s="9" t="s">
        <v>5</v>
      </c>
      <c r="B14" s="106">
        <v>0.25</v>
      </c>
      <c r="C14" s="13">
        <v>0.3</v>
      </c>
      <c r="D14" s="13">
        <v>0.221</v>
      </c>
      <c r="E14" s="13">
        <v>0.333</v>
      </c>
      <c r="F14" s="13">
        <v>0.3</v>
      </c>
      <c r="G14" s="13">
        <v>0.55</v>
      </c>
      <c r="H14" s="13">
        <v>0.25</v>
      </c>
      <c r="I14" s="13">
        <v>0.233</v>
      </c>
      <c r="J14" s="13">
        <v>0.993</v>
      </c>
      <c r="K14" s="13">
        <v>0.209</v>
      </c>
      <c r="L14" s="13">
        <v>0.298</v>
      </c>
      <c r="M14" s="21">
        <v>0.254</v>
      </c>
    </row>
    <row r="15" spans="1:13" ht="15">
      <c r="A15" s="9" t="s">
        <v>6</v>
      </c>
      <c r="B15" s="106">
        <v>0.29</v>
      </c>
      <c r="C15" s="13">
        <v>0.251</v>
      </c>
      <c r="D15" s="13">
        <v>0.96</v>
      </c>
      <c r="E15" s="13">
        <v>0.292</v>
      </c>
      <c r="F15" s="13">
        <v>0.2</v>
      </c>
      <c r="G15" s="13">
        <v>0.8</v>
      </c>
      <c r="H15" s="13">
        <v>0.22</v>
      </c>
      <c r="I15" s="13">
        <v>0.25</v>
      </c>
      <c r="J15" s="13">
        <v>0.155</v>
      </c>
      <c r="K15" s="13">
        <v>0.201</v>
      </c>
      <c r="L15" s="13">
        <v>0.277</v>
      </c>
      <c r="M15" s="21">
        <v>0.222</v>
      </c>
    </row>
    <row r="16" spans="1:16" ht="15.75" thickBot="1">
      <c r="A16" s="10" t="s">
        <v>7</v>
      </c>
      <c r="B16" s="14">
        <v>0.866</v>
      </c>
      <c r="C16" s="15">
        <v>0.63</v>
      </c>
      <c r="D16" s="15">
        <v>0.29</v>
      </c>
      <c r="E16" s="15">
        <v>0.2</v>
      </c>
      <c r="F16" s="15">
        <v>0.157</v>
      </c>
      <c r="G16" s="15">
        <v>0.246</v>
      </c>
      <c r="H16" s="15">
        <v>0.266</v>
      </c>
      <c r="I16" s="15">
        <v>0.235</v>
      </c>
      <c r="J16" s="15">
        <v>0.2</v>
      </c>
      <c r="K16" s="15">
        <v>0.299</v>
      </c>
      <c r="L16" s="15">
        <v>0.333</v>
      </c>
      <c r="M16" s="22">
        <v>0.504</v>
      </c>
      <c r="P16" s="23"/>
    </row>
    <row r="17" spans="1:13" ht="12.7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143" t="s">
        <v>22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ht="13.5" thickBot="1">
      <c r="A19"/>
    </row>
    <row r="20" spans="1:9" s="28" customFormat="1" ht="15">
      <c r="A20" s="35"/>
      <c r="C20" s="70" t="s">
        <v>13</v>
      </c>
      <c r="D20" s="69">
        <f>AVERAGE($G$3:$H$3)</f>
        <v>1.5750000000000002</v>
      </c>
      <c r="E20" s="72" t="str">
        <f>IF($D$20&gt;1.25,"OK","NO")</f>
        <v>OK</v>
      </c>
      <c r="F20" s="141" t="str">
        <f>IF(AND($E$20="OK",$E$21="OK"),"OK","NO")</f>
        <v>OK</v>
      </c>
      <c r="H20" s="70" t="s">
        <v>20</v>
      </c>
      <c r="I20" s="86">
        <v>0.5</v>
      </c>
    </row>
    <row r="21" spans="1:16" s="28" customFormat="1" ht="15.75" thickBot="1">
      <c r="A21" s="35"/>
      <c r="C21" s="71" t="s">
        <v>12</v>
      </c>
      <c r="D21" s="80">
        <f>AVERAGE($G$4:$H$4)</f>
        <v>0.1275</v>
      </c>
      <c r="E21" s="81" t="str">
        <f>IF(($D$21/$D$20)&lt;0.15,"OK","NO")</f>
        <v>OK</v>
      </c>
      <c r="F21" s="142"/>
      <c r="H21" s="71" t="s">
        <v>21</v>
      </c>
      <c r="I21" s="87">
        <v>0.33</v>
      </c>
      <c r="P21" s="50"/>
    </row>
    <row r="22" spans="1:16" s="28" customFormat="1" ht="15">
      <c r="A22" s="35"/>
      <c r="B22" s="51"/>
      <c r="C22" s="51"/>
      <c r="D22" s="52"/>
      <c r="E22" s="53"/>
      <c r="F22" s="54"/>
      <c r="H22" s="55"/>
      <c r="P22" s="50"/>
    </row>
    <row r="23" spans="1:16" s="28" customFormat="1" ht="15.75">
      <c r="A23" s="143" t="s">
        <v>69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P23" s="50"/>
    </row>
    <row r="24" spans="1:16" s="28" customFormat="1" ht="15.75" thickBot="1">
      <c r="A24" s="35"/>
      <c r="B24" s="51"/>
      <c r="C24" s="51"/>
      <c r="D24" s="52"/>
      <c r="E24" s="53"/>
      <c r="F24" s="54"/>
      <c r="H24" s="55"/>
      <c r="P24" s="50"/>
    </row>
    <row r="25" spans="1:16" s="28" customFormat="1" ht="15.75" thickBot="1">
      <c r="A25" s="6"/>
      <c r="B25" s="7">
        <v>1</v>
      </c>
      <c r="C25" s="11">
        <v>2</v>
      </c>
      <c r="D25" s="11">
        <v>3</v>
      </c>
      <c r="E25" s="11">
        <v>4</v>
      </c>
      <c r="F25" s="11">
        <v>5</v>
      </c>
      <c r="G25" s="11">
        <v>6</v>
      </c>
      <c r="H25" s="11">
        <v>7</v>
      </c>
      <c r="I25" s="11">
        <v>8</v>
      </c>
      <c r="J25" s="11">
        <v>9</v>
      </c>
      <c r="K25" s="11">
        <v>10</v>
      </c>
      <c r="L25" s="11">
        <v>11</v>
      </c>
      <c r="M25" s="19">
        <v>12</v>
      </c>
      <c r="P25" s="50"/>
    </row>
    <row r="26" spans="1:16" s="28" customFormat="1" ht="15">
      <c r="A26" s="8" t="s">
        <v>0</v>
      </c>
      <c r="B26" s="108">
        <f aca="true" t="shared" si="0" ref="B26:M26">ROUND((B9/$D$20),3)</f>
        <v>1.016</v>
      </c>
      <c r="C26" s="109">
        <f t="shared" si="0"/>
        <v>0.984</v>
      </c>
      <c r="D26" s="109">
        <f t="shared" si="0"/>
        <v>0.165</v>
      </c>
      <c r="E26" s="109">
        <f t="shared" si="0"/>
        <v>0.205</v>
      </c>
      <c r="F26" s="109">
        <f t="shared" si="0"/>
        <v>0.19</v>
      </c>
      <c r="G26" s="109">
        <f t="shared" si="0"/>
        <v>0.19</v>
      </c>
      <c r="H26" s="109">
        <f t="shared" si="0"/>
        <v>0.183</v>
      </c>
      <c r="I26" s="109">
        <f t="shared" si="0"/>
        <v>0.167</v>
      </c>
      <c r="J26" s="109">
        <f t="shared" si="0"/>
        <v>0.246</v>
      </c>
      <c r="K26" s="109">
        <f t="shared" si="0"/>
        <v>0.14</v>
      </c>
      <c r="L26" s="109">
        <f t="shared" si="0"/>
        <v>0.197</v>
      </c>
      <c r="M26" s="110">
        <f t="shared" si="0"/>
        <v>0.214</v>
      </c>
      <c r="P26" s="50"/>
    </row>
    <row r="27" spans="1:13" s="28" customFormat="1" ht="15">
      <c r="A27" s="9" t="s">
        <v>1</v>
      </c>
      <c r="B27" s="111">
        <f aca="true" t="shared" si="1" ref="B27:M27">ROUND((B10/$D$20),3)</f>
        <v>0.079</v>
      </c>
      <c r="C27" s="112">
        <f t="shared" si="1"/>
        <v>0.083</v>
      </c>
      <c r="D27" s="112">
        <f t="shared" si="1"/>
        <v>0.159</v>
      </c>
      <c r="E27" s="112">
        <f t="shared" si="1"/>
        <v>0.159</v>
      </c>
      <c r="F27" s="112">
        <f t="shared" si="1"/>
        <v>0.164</v>
      </c>
      <c r="G27" s="112">
        <f t="shared" si="1"/>
        <v>0.381</v>
      </c>
      <c r="H27" s="112">
        <f t="shared" si="1"/>
        <v>0.164</v>
      </c>
      <c r="I27" s="112">
        <f t="shared" si="1"/>
        <v>0.16</v>
      </c>
      <c r="J27" s="112">
        <f t="shared" si="1"/>
        <v>0.19</v>
      </c>
      <c r="K27" s="112">
        <f t="shared" si="1"/>
        <v>0.164</v>
      </c>
      <c r="L27" s="112">
        <f t="shared" si="1"/>
        <v>0.127</v>
      </c>
      <c r="M27" s="113">
        <f t="shared" si="1"/>
        <v>0.14</v>
      </c>
    </row>
    <row r="28" spans="1:13" s="28" customFormat="1" ht="15">
      <c r="A28" s="9" t="s">
        <v>2</v>
      </c>
      <c r="B28" s="111">
        <f aca="true" t="shared" si="2" ref="B28:M28">ROUND((B11/$D$20),3)</f>
        <v>0.19</v>
      </c>
      <c r="C28" s="112">
        <f t="shared" si="2"/>
        <v>0.095</v>
      </c>
      <c r="D28" s="112">
        <f t="shared" si="2"/>
        <v>0.178</v>
      </c>
      <c r="E28" s="112">
        <f t="shared" si="2"/>
        <v>0.159</v>
      </c>
      <c r="F28" s="112">
        <f t="shared" si="2"/>
        <v>0.121</v>
      </c>
      <c r="G28" s="112">
        <f t="shared" si="2"/>
        <v>0.776</v>
      </c>
      <c r="H28" s="112">
        <f t="shared" si="2"/>
        <v>0.159</v>
      </c>
      <c r="I28" s="112">
        <f t="shared" si="2"/>
        <v>0.204</v>
      </c>
      <c r="J28" s="112">
        <f t="shared" si="2"/>
        <v>0.182</v>
      </c>
      <c r="K28" s="112">
        <f t="shared" si="2"/>
        <v>0.177</v>
      </c>
      <c r="L28" s="112">
        <f t="shared" si="2"/>
        <v>0.156</v>
      </c>
      <c r="M28" s="113">
        <f t="shared" si="2"/>
        <v>0.159</v>
      </c>
    </row>
    <row r="29" spans="1:13" s="28" customFormat="1" ht="15">
      <c r="A29" s="9" t="s">
        <v>3</v>
      </c>
      <c r="B29" s="111">
        <f aca="true" t="shared" si="3" ref="B29:M29">ROUND((B12/$D$20),3)</f>
        <v>0.222</v>
      </c>
      <c r="C29" s="112">
        <f t="shared" si="3"/>
        <v>0.127</v>
      </c>
      <c r="D29" s="112">
        <f t="shared" si="3"/>
        <v>0.254</v>
      </c>
      <c r="E29" s="112">
        <f t="shared" si="3"/>
        <v>0.164</v>
      </c>
      <c r="F29" s="112">
        <f t="shared" si="3"/>
        <v>0.137</v>
      </c>
      <c r="G29" s="112">
        <f t="shared" si="3"/>
        <v>0.152</v>
      </c>
      <c r="H29" s="112">
        <f t="shared" si="3"/>
        <v>0.253</v>
      </c>
      <c r="I29" s="112">
        <f t="shared" si="3"/>
        <v>0.331</v>
      </c>
      <c r="J29" s="112">
        <f t="shared" si="3"/>
        <v>0.141</v>
      </c>
      <c r="K29" s="112">
        <f t="shared" si="3"/>
        <v>0.174</v>
      </c>
      <c r="L29" s="112">
        <f t="shared" si="3"/>
        <v>0.141</v>
      </c>
      <c r="M29" s="113">
        <f t="shared" si="3"/>
        <v>0.167</v>
      </c>
    </row>
    <row r="30" spans="1:13" s="28" customFormat="1" ht="15">
      <c r="A30" s="9" t="s">
        <v>4</v>
      </c>
      <c r="B30" s="111">
        <f aca="true" t="shared" si="4" ref="B30:M30">ROUND((B13/$D$20),3)</f>
        <v>0.19</v>
      </c>
      <c r="C30" s="112">
        <f t="shared" si="4"/>
        <v>0.134</v>
      </c>
      <c r="D30" s="112">
        <f t="shared" si="4"/>
        <v>0.153</v>
      </c>
      <c r="E30" s="112">
        <f t="shared" si="4"/>
        <v>0.095</v>
      </c>
      <c r="F30" s="112">
        <f t="shared" si="4"/>
        <v>0.756</v>
      </c>
      <c r="G30" s="112">
        <f t="shared" si="4"/>
        <v>0.18</v>
      </c>
      <c r="H30" s="112">
        <f t="shared" si="4"/>
        <v>0.167</v>
      </c>
      <c r="I30" s="112">
        <f t="shared" si="4"/>
        <v>0.352</v>
      </c>
      <c r="J30" s="112">
        <f t="shared" si="4"/>
        <v>0.141</v>
      </c>
      <c r="K30" s="112">
        <f t="shared" si="4"/>
        <v>0.423</v>
      </c>
      <c r="L30" s="112">
        <f t="shared" si="4"/>
        <v>0.178</v>
      </c>
      <c r="M30" s="113">
        <f t="shared" si="4"/>
        <v>0.166</v>
      </c>
    </row>
    <row r="31" spans="1:13" s="28" customFormat="1" ht="15">
      <c r="A31" s="9" t="s">
        <v>5</v>
      </c>
      <c r="B31" s="111">
        <f aca="true" t="shared" si="5" ref="B31:M31">ROUND((B14/$D$20),3)</f>
        <v>0.159</v>
      </c>
      <c r="C31" s="112">
        <f t="shared" si="5"/>
        <v>0.19</v>
      </c>
      <c r="D31" s="112">
        <f t="shared" si="5"/>
        <v>0.14</v>
      </c>
      <c r="E31" s="112">
        <f t="shared" si="5"/>
        <v>0.211</v>
      </c>
      <c r="F31" s="112">
        <f t="shared" si="5"/>
        <v>0.19</v>
      </c>
      <c r="G31" s="112">
        <f t="shared" si="5"/>
        <v>0.349</v>
      </c>
      <c r="H31" s="112">
        <f t="shared" si="5"/>
        <v>0.159</v>
      </c>
      <c r="I31" s="112">
        <f t="shared" si="5"/>
        <v>0.148</v>
      </c>
      <c r="J31" s="112">
        <f t="shared" si="5"/>
        <v>0.63</v>
      </c>
      <c r="K31" s="112">
        <f t="shared" si="5"/>
        <v>0.133</v>
      </c>
      <c r="L31" s="112">
        <f t="shared" si="5"/>
        <v>0.189</v>
      </c>
      <c r="M31" s="113">
        <f t="shared" si="5"/>
        <v>0.161</v>
      </c>
    </row>
    <row r="32" spans="1:13" s="28" customFormat="1" ht="15">
      <c r="A32" s="9" t="s">
        <v>6</v>
      </c>
      <c r="B32" s="111">
        <f aca="true" t="shared" si="6" ref="B32:M33">ROUND((B15/$D$20),3)</f>
        <v>0.184</v>
      </c>
      <c r="C32" s="112">
        <f t="shared" si="6"/>
        <v>0.159</v>
      </c>
      <c r="D32" s="112">
        <f t="shared" si="6"/>
        <v>0.61</v>
      </c>
      <c r="E32" s="112">
        <f t="shared" si="6"/>
        <v>0.185</v>
      </c>
      <c r="F32" s="112">
        <f t="shared" si="6"/>
        <v>0.127</v>
      </c>
      <c r="G32" s="112">
        <f t="shared" si="6"/>
        <v>0.508</v>
      </c>
      <c r="H32" s="112">
        <f t="shared" si="6"/>
        <v>0.14</v>
      </c>
      <c r="I32" s="112">
        <f t="shared" si="6"/>
        <v>0.159</v>
      </c>
      <c r="J32" s="112">
        <f t="shared" si="6"/>
        <v>0.098</v>
      </c>
      <c r="K32" s="112">
        <f t="shared" si="6"/>
        <v>0.128</v>
      </c>
      <c r="L32" s="112">
        <f t="shared" si="6"/>
        <v>0.176</v>
      </c>
      <c r="M32" s="113">
        <f t="shared" si="6"/>
        <v>0.141</v>
      </c>
    </row>
    <row r="33" spans="1:13" s="28" customFormat="1" ht="15.75" thickBot="1">
      <c r="A33" s="10" t="s">
        <v>7</v>
      </c>
      <c r="B33" s="114">
        <f aca="true" t="shared" si="7" ref="B33:L33">ROUND((B16/$D$20),3)</f>
        <v>0.55</v>
      </c>
      <c r="C33" s="115">
        <f t="shared" si="7"/>
        <v>0.4</v>
      </c>
      <c r="D33" s="115">
        <f t="shared" si="7"/>
        <v>0.184</v>
      </c>
      <c r="E33" s="115">
        <f t="shared" si="7"/>
        <v>0.127</v>
      </c>
      <c r="F33" s="115">
        <f t="shared" si="7"/>
        <v>0.1</v>
      </c>
      <c r="G33" s="115">
        <f t="shared" si="7"/>
        <v>0.156</v>
      </c>
      <c r="H33" s="115">
        <f t="shared" si="7"/>
        <v>0.169</v>
      </c>
      <c r="I33" s="115">
        <f t="shared" si="7"/>
        <v>0.149</v>
      </c>
      <c r="J33" s="115">
        <f t="shared" si="7"/>
        <v>0.127</v>
      </c>
      <c r="K33" s="115">
        <f t="shared" si="7"/>
        <v>0.19</v>
      </c>
      <c r="L33" s="115">
        <f t="shared" si="7"/>
        <v>0.211</v>
      </c>
      <c r="M33" s="116">
        <f t="shared" si="6"/>
        <v>0.32</v>
      </c>
    </row>
    <row r="34" spans="1:8" s="28" customFormat="1" ht="15">
      <c r="A34" s="35"/>
      <c r="B34" s="51"/>
      <c r="C34" s="51"/>
      <c r="D34" s="52"/>
      <c r="E34" s="53"/>
      <c r="F34" s="54"/>
      <c r="H34" s="55"/>
    </row>
    <row r="35" spans="1:13" s="28" customFormat="1" ht="15.75">
      <c r="A35" s="140" t="s">
        <v>18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spans="1:13" s="28" customFormat="1" ht="15.75" hidden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="28" customFormat="1" ht="13.5" hidden="1" thickBot="1">
      <c r="A37" s="35"/>
    </row>
    <row r="38" spans="1:13" s="28" customFormat="1" ht="15.75" hidden="1" thickBot="1">
      <c r="A38" s="24"/>
      <c r="B38" s="26">
        <v>1</v>
      </c>
      <c r="C38" s="26">
        <v>2</v>
      </c>
      <c r="D38" s="26">
        <v>3</v>
      </c>
      <c r="E38" s="26">
        <v>4</v>
      </c>
      <c r="F38" s="26">
        <v>5</v>
      </c>
      <c r="G38" s="26">
        <v>6</v>
      </c>
      <c r="H38" s="26">
        <v>7</v>
      </c>
      <c r="I38" s="26">
        <v>8</v>
      </c>
      <c r="J38" s="26">
        <v>9</v>
      </c>
      <c r="K38" s="26">
        <v>10</v>
      </c>
      <c r="L38" s="26">
        <v>11</v>
      </c>
      <c r="M38" s="27">
        <v>12</v>
      </c>
    </row>
    <row r="39" spans="1:13" s="28" customFormat="1" ht="15" hidden="1">
      <c r="A39" s="57" t="s">
        <v>0</v>
      </c>
      <c r="B39" s="107" t="str">
        <f aca="true" t="shared" si="8" ref="B39:M39">IF(B26&gt;=$I$20,"+","-")</f>
        <v>+</v>
      </c>
      <c r="C39" s="60" t="str">
        <f t="shared" si="8"/>
        <v>+</v>
      </c>
      <c r="D39" s="60" t="str">
        <f t="shared" si="8"/>
        <v>-</v>
      </c>
      <c r="E39" s="60" t="str">
        <f t="shared" si="8"/>
        <v>-</v>
      </c>
      <c r="F39" s="60" t="str">
        <f t="shared" si="8"/>
        <v>-</v>
      </c>
      <c r="G39" s="60" t="str">
        <f t="shared" si="8"/>
        <v>-</v>
      </c>
      <c r="H39" s="60" t="str">
        <f t="shared" si="8"/>
        <v>-</v>
      </c>
      <c r="I39" s="60" t="str">
        <f t="shared" si="8"/>
        <v>-</v>
      </c>
      <c r="J39" s="60" t="str">
        <f t="shared" si="8"/>
        <v>-</v>
      </c>
      <c r="K39" s="60" t="str">
        <f t="shared" si="8"/>
        <v>-</v>
      </c>
      <c r="L39" s="60" t="str">
        <f t="shared" si="8"/>
        <v>-</v>
      </c>
      <c r="M39" s="61" t="str">
        <f t="shared" si="8"/>
        <v>-</v>
      </c>
    </row>
    <row r="40" spans="1:13" s="28" customFormat="1" ht="15" hidden="1">
      <c r="A40" s="58" t="s">
        <v>1</v>
      </c>
      <c r="B40" s="84" t="str">
        <f aca="true" t="shared" si="9" ref="B40:M40">IF(B27&gt;=$I$20,"+","-")</f>
        <v>-</v>
      </c>
      <c r="C40" s="63" t="str">
        <f t="shared" si="9"/>
        <v>-</v>
      </c>
      <c r="D40" s="63" t="str">
        <f t="shared" si="9"/>
        <v>-</v>
      </c>
      <c r="E40" s="63" t="str">
        <f t="shared" si="9"/>
        <v>-</v>
      </c>
      <c r="F40" s="63" t="str">
        <f t="shared" si="9"/>
        <v>-</v>
      </c>
      <c r="G40" s="63" t="str">
        <f t="shared" si="9"/>
        <v>-</v>
      </c>
      <c r="H40" s="63" t="str">
        <f t="shared" si="9"/>
        <v>-</v>
      </c>
      <c r="I40" s="63" t="str">
        <f t="shared" si="9"/>
        <v>-</v>
      </c>
      <c r="J40" s="63" t="str">
        <f t="shared" si="9"/>
        <v>-</v>
      </c>
      <c r="K40" s="63" t="str">
        <f t="shared" si="9"/>
        <v>-</v>
      </c>
      <c r="L40" s="63" t="str">
        <f t="shared" si="9"/>
        <v>-</v>
      </c>
      <c r="M40" s="64" t="str">
        <f t="shared" si="9"/>
        <v>-</v>
      </c>
    </row>
    <row r="41" spans="1:13" s="28" customFormat="1" ht="15" hidden="1">
      <c r="A41" s="58" t="s">
        <v>2</v>
      </c>
      <c r="B41" s="84" t="str">
        <f aca="true" t="shared" si="10" ref="B41:M41">IF(B28&gt;=$I$20,"+","-")</f>
        <v>-</v>
      </c>
      <c r="C41" s="63" t="str">
        <f t="shared" si="10"/>
        <v>-</v>
      </c>
      <c r="D41" s="63" t="str">
        <f t="shared" si="10"/>
        <v>-</v>
      </c>
      <c r="E41" s="63" t="str">
        <f t="shared" si="10"/>
        <v>-</v>
      </c>
      <c r="F41" s="63" t="str">
        <f t="shared" si="10"/>
        <v>-</v>
      </c>
      <c r="G41" s="63" t="str">
        <f t="shared" si="10"/>
        <v>+</v>
      </c>
      <c r="H41" s="63" t="str">
        <f t="shared" si="10"/>
        <v>-</v>
      </c>
      <c r="I41" s="63" t="str">
        <f t="shared" si="10"/>
        <v>-</v>
      </c>
      <c r="J41" s="63" t="str">
        <f t="shared" si="10"/>
        <v>-</v>
      </c>
      <c r="K41" s="63" t="str">
        <f t="shared" si="10"/>
        <v>-</v>
      </c>
      <c r="L41" s="63" t="str">
        <f t="shared" si="10"/>
        <v>-</v>
      </c>
      <c r="M41" s="64" t="str">
        <f t="shared" si="10"/>
        <v>-</v>
      </c>
    </row>
    <row r="42" spans="1:13" s="28" customFormat="1" ht="15" hidden="1">
      <c r="A42" s="58" t="s">
        <v>3</v>
      </c>
      <c r="B42" s="84" t="str">
        <f aca="true" t="shared" si="11" ref="B42:M42">IF(B29&gt;=$I$20,"+","-")</f>
        <v>-</v>
      </c>
      <c r="C42" s="63" t="str">
        <f t="shared" si="11"/>
        <v>-</v>
      </c>
      <c r="D42" s="63" t="str">
        <f t="shared" si="11"/>
        <v>-</v>
      </c>
      <c r="E42" s="63" t="str">
        <f t="shared" si="11"/>
        <v>-</v>
      </c>
      <c r="F42" s="63" t="str">
        <f t="shared" si="11"/>
        <v>-</v>
      </c>
      <c r="G42" s="63" t="str">
        <f t="shared" si="11"/>
        <v>-</v>
      </c>
      <c r="H42" s="63" t="str">
        <f t="shared" si="11"/>
        <v>-</v>
      </c>
      <c r="I42" s="63" t="str">
        <f t="shared" si="11"/>
        <v>-</v>
      </c>
      <c r="J42" s="63" t="str">
        <f t="shared" si="11"/>
        <v>-</v>
      </c>
      <c r="K42" s="63" t="str">
        <f t="shared" si="11"/>
        <v>-</v>
      </c>
      <c r="L42" s="63" t="str">
        <f t="shared" si="11"/>
        <v>-</v>
      </c>
      <c r="M42" s="64" t="str">
        <f t="shared" si="11"/>
        <v>-</v>
      </c>
    </row>
    <row r="43" spans="1:13" s="28" customFormat="1" ht="15" hidden="1">
      <c r="A43" s="58" t="s">
        <v>4</v>
      </c>
      <c r="B43" s="84" t="str">
        <f aca="true" t="shared" si="12" ref="B43:M43">IF(B30&gt;=$I$20,"+","-")</f>
        <v>-</v>
      </c>
      <c r="C43" s="63" t="str">
        <f t="shared" si="12"/>
        <v>-</v>
      </c>
      <c r="D43" s="63" t="str">
        <f t="shared" si="12"/>
        <v>-</v>
      </c>
      <c r="E43" s="63" t="str">
        <f t="shared" si="12"/>
        <v>-</v>
      </c>
      <c r="F43" s="63" t="str">
        <f t="shared" si="12"/>
        <v>+</v>
      </c>
      <c r="G43" s="63" t="str">
        <f t="shared" si="12"/>
        <v>-</v>
      </c>
      <c r="H43" s="63" t="str">
        <f t="shared" si="12"/>
        <v>-</v>
      </c>
      <c r="I43" s="63" t="str">
        <f t="shared" si="12"/>
        <v>-</v>
      </c>
      <c r="J43" s="63" t="str">
        <f t="shared" si="12"/>
        <v>-</v>
      </c>
      <c r="K43" s="63" t="str">
        <f t="shared" si="12"/>
        <v>-</v>
      </c>
      <c r="L43" s="63" t="str">
        <f t="shared" si="12"/>
        <v>-</v>
      </c>
      <c r="M43" s="64" t="str">
        <f t="shared" si="12"/>
        <v>-</v>
      </c>
    </row>
    <row r="44" spans="1:13" s="28" customFormat="1" ht="15" hidden="1">
      <c r="A44" s="58" t="s">
        <v>5</v>
      </c>
      <c r="B44" s="84" t="str">
        <f aca="true" t="shared" si="13" ref="B44:M44">IF(B31&gt;=$I$20,"+","-")</f>
        <v>-</v>
      </c>
      <c r="C44" s="63" t="str">
        <f t="shared" si="13"/>
        <v>-</v>
      </c>
      <c r="D44" s="63" t="str">
        <f t="shared" si="13"/>
        <v>-</v>
      </c>
      <c r="E44" s="63" t="str">
        <f t="shared" si="13"/>
        <v>-</v>
      </c>
      <c r="F44" s="63" t="str">
        <f t="shared" si="13"/>
        <v>-</v>
      </c>
      <c r="G44" s="63" t="str">
        <f t="shared" si="13"/>
        <v>-</v>
      </c>
      <c r="H44" s="63" t="str">
        <f t="shared" si="13"/>
        <v>-</v>
      </c>
      <c r="I44" s="63" t="str">
        <f t="shared" si="13"/>
        <v>-</v>
      </c>
      <c r="J44" s="63" t="str">
        <f t="shared" si="13"/>
        <v>+</v>
      </c>
      <c r="K44" s="63" t="str">
        <f t="shared" si="13"/>
        <v>-</v>
      </c>
      <c r="L44" s="63" t="str">
        <f t="shared" si="13"/>
        <v>-</v>
      </c>
      <c r="M44" s="64" t="str">
        <f t="shared" si="13"/>
        <v>-</v>
      </c>
    </row>
    <row r="45" spans="1:13" s="28" customFormat="1" ht="15" hidden="1">
      <c r="A45" s="58" t="s">
        <v>6</v>
      </c>
      <c r="B45" s="84" t="str">
        <f aca="true" t="shared" si="14" ref="B45:M45">IF(B32&gt;=$I$20,"+","-")</f>
        <v>-</v>
      </c>
      <c r="C45" s="63" t="str">
        <f t="shared" si="14"/>
        <v>-</v>
      </c>
      <c r="D45" s="63" t="str">
        <f t="shared" si="14"/>
        <v>+</v>
      </c>
      <c r="E45" s="63" t="str">
        <f t="shared" si="14"/>
        <v>-</v>
      </c>
      <c r="F45" s="63" t="str">
        <f t="shared" si="14"/>
        <v>-</v>
      </c>
      <c r="G45" s="63" t="str">
        <f t="shared" si="14"/>
        <v>+</v>
      </c>
      <c r="H45" s="63" t="str">
        <f t="shared" si="14"/>
        <v>-</v>
      </c>
      <c r="I45" s="63" t="str">
        <f t="shared" si="14"/>
        <v>-</v>
      </c>
      <c r="J45" s="63" t="str">
        <f t="shared" si="14"/>
        <v>-</v>
      </c>
      <c r="K45" s="63" t="str">
        <f t="shared" si="14"/>
        <v>-</v>
      </c>
      <c r="L45" s="63" t="str">
        <f t="shared" si="14"/>
        <v>-</v>
      </c>
      <c r="M45" s="64" t="str">
        <f t="shared" si="14"/>
        <v>-</v>
      </c>
    </row>
    <row r="46" spans="1:13" s="28" customFormat="1" ht="15.75" hidden="1" thickBot="1">
      <c r="A46" s="83" t="s">
        <v>7</v>
      </c>
      <c r="B46" s="66" t="str">
        <f aca="true" t="shared" si="15" ref="B46:M46">IF(B33&gt;=$I$20,"+","-")</f>
        <v>+</v>
      </c>
      <c r="C46" s="67" t="str">
        <f t="shared" si="15"/>
        <v>-</v>
      </c>
      <c r="D46" s="67" t="str">
        <f t="shared" si="15"/>
        <v>-</v>
      </c>
      <c r="E46" s="67" t="str">
        <f t="shared" si="15"/>
        <v>-</v>
      </c>
      <c r="F46" s="67" t="str">
        <f t="shared" si="15"/>
        <v>-</v>
      </c>
      <c r="G46" s="67" t="str">
        <f t="shared" si="15"/>
        <v>-</v>
      </c>
      <c r="H46" s="67" t="str">
        <f t="shared" si="15"/>
        <v>-</v>
      </c>
      <c r="I46" s="67" t="str">
        <f t="shared" si="15"/>
        <v>-</v>
      </c>
      <c r="J46" s="67" t="str">
        <f t="shared" si="15"/>
        <v>-</v>
      </c>
      <c r="K46" s="67" t="str">
        <f t="shared" si="15"/>
        <v>-</v>
      </c>
      <c r="L46" s="67" t="str">
        <f t="shared" si="15"/>
        <v>-</v>
      </c>
      <c r="M46" s="68" t="str">
        <f t="shared" si="15"/>
        <v>-</v>
      </c>
    </row>
    <row r="47" s="28" customFormat="1" ht="12.75" hidden="1">
      <c r="A47" s="35"/>
    </row>
    <row r="48" s="28" customFormat="1" ht="13.5" hidden="1" thickBot="1"/>
    <row r="49" spans="1:13" s="28" customFormat="1" ht="15.75" hidden="1" thickBot="1">
      <c r="A49" s="24"/>
      <c r="B49" s="25">
        <v>1</v>
      </c>
      <c r="C49" s="26">
        <v>2</v>
      </c>
      <c r="D49" s="26">
        <v>3</v>
      </c>
      <c r="E49" s="26">
        <v>4</v>
      </c>
      <c r="F49" s="26">
        <v>5</v>
      </c>
      <c r="G49" s="26">
        <v>6</v>
      </c>
      <c r="H49" s="26">
        <v>7</v>
      </c>
      <c r="I49" s="26">
        <v>8</v>
      </c>
      <c r="J49" s="26">
        <v>9</v>
      </c>
      <c r="K49" s="26">
        <v>10</v>
      </c>
      <c r="L49" s="26">
        <v>11</v>
      </c>
      <c r="M49" s="27">
        <v>12</v>
      </c>
    </row>
    <row r="50" spans="1:13" s="28" customFormat="1" ht="15" hidden="1">
      <c r="A50" s="29" t="s">
        <v>0</v>
      </c>
      <c r="B50" s="107" t="str">
        <f aca="true" t="shared" si="16" ref="B50:M50">IF(B26&lt;$I$21,"-","+")</f>
        <v>+</v>
      </c>
      <c r="C50" s="60" t="str">
        <f t="shared" si="16"/>
        <v>+</v>
      </c>
      <c r="D50" s="60" t="str">
        <f t="shared" si="16"/>
        <v>-</v>
      </c>
      <c r="E50" s="60" t="str">
        <f t="shared" si="16"/>
        <v>-</v>
      </c>
      <c r="F50" s="60" t="str">
        <f t="shared" si="16"/>
        <v>-</v>
      </c>
      <c r="G50" s="60" t="str">
        <f t="shared" si="16"/>
        <v>-</v>
      </c>
      <c r="H50" s="60" t="str">
        <f t="shared" si="16"/>
        <v>-</v>
      </c>
      <c r="I50" s="60" t="str">
        <f t="shared" si="16"/>
        <v>-</v>
      </c>
      <c r="J50" s="60" t="str">
        <f t="shared" si="16"/>
        <v>-</v>
      </c>
      <c r="K50" s="60" t="str">
        <f t="shared" si="16"/>
        <v>-</v>
      </c>
      <c r="L50" s="60" t="str">
        <f t="shared" si="16"/>
        <v>-</v>
      </c>
      <c r="M50" s="61" t="str">
        <f t="shared" si="16"/>
        <v>-</v>
      </c>
    </row>
    <row r="51" spans="1:13" s="28" customFormat="1" ht="15" hidden="1">
      <c r="A51" s="30" t="s">
        <v>1</v>
      </c>
      <c r="B51" s="84" t="str">
        <f aca="true" t="shared" si="17" ref="B51:M51">IF(B27&lt;$I$21,"-","+")</f>
        <v>-</v>
      </c>
      <c r="C51" s="63" t="str">
        <f t="shared" si="17"/>
        <v>-</v>
      </c>
      <c r="D51" s="63" t="str">
        <f t="shared" si="17"/>
        <v>-</v>
      </c>
      <c r="E51" s="63" t="str">
        <f t="shared" si="17"/>
        <v>-</v>
      </c>
      <c r="F51" s="63" t="str">
        <f t="shared" si="17"/>
        <v>-</v>
      </c>
      <c r="G51" s="63" t="str">
        <f t="shared" si="17"/>
        <v>+</v>
      </c>
      <c r="H51" s="63" t="str">
        <f t="shared" si="17"/>
        <v>-</v>
      </c>
      <c r="I51" s="63" t="str">
        <f t="shared" si="17"/>
        <v>-</v>
      </c>
      <c r="J51" s="63" t="str">
        <f t="shared" si="17"/>
        <v>-</v>
      </c>
      <c r="K51" s="63" t="str">
        <f t="shared" si="17"/>
        <v>-</v>
      </c>
      <c r="L51" s="63" t="str">
        <f t="shared" si="17"/>
        <v>-</v>
      </c>
      <c r="M51" s="64" t="str">
        <f t="shared" si="17"/>
        <v>-</v>
      </c>
    </row>
    <row r="52" spans="1:13" s="28" customFormat="1" ht="15" hidden="1">
      <c r="A52" s="30" t="s">
        <v>2</v>
      </c>
      <c r="B52" s="84" t="str">
        <f aca="true" t="shared" si="18" ref="B52:M52">IF(B28&lt;$I$21,"-","+")</f>
        <v>-</v>
      </c>
      <c r="C52" s="63" t="str">
        <f t="shared" si="18"/>
        <v>-</v>
      </c>
      <c r="D52" s="63" t="str">
        <f t="shared" si="18"/>
        <v>-</v>
      </c>
      <c r="E52" s="63" t="str">
        <f t="shared" si="18"/>
        <v>-</v>
      </c>
      <c r="F52" s="63" t="str">
        <f t="shared" si="18"/>
        <v>-</v>
      </c>
      <c r="G52" s="63" t="str">
        <f t="shared" si="18"/>
        <v>+</v>
      </c>
      <c r="H52" s="63" t="str">
        <f t="shared" si="18"/>
        <v>-</v>
      </c>
      <c r="I52" s="63" t="str">
        <f t="shared" si="18"/>
        <v>-</v>
      </c>
      <c r="J52" s="63" t="str">
        <f t="shared" si="18"/>
        <v>-</v>
      </c>
      <c r="K52" s="63" t="str">
        <f t="shared" si="18"/>
        <v>-</v>
      </c>
      <c r="L52" s="63" t="str">
        <f t="shared" si="18"/>
        <v>-</v>
      </c>
      <c r="M52" s="64" t="str">
        <f t="shared" si="18"/>
        <v>-</v>
      </c>
    </row>
    <row r="53" spans="1:13" s="28" customFormat="1" ht="15" hidden="1">
      <c r="A53" s="30" t="s">
        <v>3</v>
      </c>
      <c r="B53" s="84" t="str">
        <f aca="true" t="shared" si="19" ref="B53:M53">IF(B29&lt;$I$21,"-","+")</f>
        <v>-</v>
      </c>
      <c r="C53" s="63" t="str">
        <f t="shared" si="19"/>
        <v>-</v>
      </c>
      <c r="D53" s="63" t="str">
        <f t="shared" si="19"/>
        <v>-</v>
      </c>
      <c r="E53" s="63" t="str">
        <f t="shared" si="19"/>
        <v>-</v>
      </c>
      <c r="F53" s="63" t="str">
        <f t="shared" si="19"/>
        <v>-</v>
      </c>
      <c r="G53" s="63" t="str">
        <f t="shared" si="19"/>
        <v>-</v>
      </c>
      <c r="H53" s="63" t="str">
        <f t="shared" si="19"/>
        <v>-</v>
      </c>
      <c r="I53" s="63" t="str">
        <f t="shared" si="19"/>
        <v>+</v>
      </c>
      <c r="J53" s="63" t="str">
        <f t="shared" si="19"/>
        <v>-</v>
      </c>
      <c r="K53" s="63" t="str">
        <f t="shared" si="19"/>
        <v>-</v>
      </c>
      <c r="L53" s="63" t="str">
        <f t="shared" si="19"/>
        <v>-</v>
      </c>
      <c r="M53" s="64" t="str">
        <f t="shared" si="19"/>
        <v>-</v>
      </c>
    </row>
    <row r="54" spans="1:13" s="28" customFormat="1" ht="15" hidden="1">
      <c r="A54" s="30" t="s">
        <v>4</v>
      </c>
      <c r="B54" s="84" t="str">
        <f aca="true" t="shared" si="20" ref="B54:M54">IF(B30&lt;$I$21,"-","+")</f>
        <v>-</v>
      </c>
      <c r="C54" s="63" t="str">
        <f t="shared" si="20"/>
        <v>-</v>
      </c>
      <c r="D54" s="63" t="str">
        <f t="shared" si="20"/>
        <v>-</v>
      </c>
      <c r="E54" s="63" t="str">
        <f t="shared" si="20"/>
        <v>-</v>
      </c>
      <c r="F54" s="63" t="str">
        <f t="shared" si="20"/>
        <v>+</v>
      </c>
      <c r="G54" s="63" t="str">
        <f t="shared" si="20"/>
        <v>-</v>
      </c>
      <c r="H54" s="63" t="str">
        <f t="shared" si="20"/>
        <v>-</v>
      </c>
      <c r="I54" s="63" t="str">
        <f t="shared" si="20"/>
        <v>+</v>
      </c>
      <c r="J54" s="63" t="str">
        <f t="shared" si="20"/>
        <v>-</v>
      </c>
      <c r="K54" s="63" t="str">
        <f t="shared" si="20"/>
        <v>+</v>
      </c>
      <c r="L54" s="63" t="str">
        <f t="shared" si="20"/>
        <v>-</v>
      </c>
      <c r="M54" s="64" t="str">
        <f t="shared" si="20"/>
        <v>-</v>
      </c>
    </row>
    <row r="55" spans="1:13" s="28" customFormat="1" ht="15" hidden="1">
      <c r="A55" s="30" t="s">
        <v>5</v>
      </c>
      <c r="B55" s="84" t="str">
        <f aca="true" t="shared" si="21" ref="B55:M55">IF(B31&lt;$I$21,"-","+")</f>
        <v>-</v>
      </c>
      <c r="C55" s="63" t="str">
        <f t="shared" si="21"/>
        <v>-</v>
      </c>
      <c r="D55" s="63" t="str">
        <f t="shared" si="21"/>
        <v>-</v>
      </c>
      <c r="E55" s="63" t="str">
        <f t="shared" si="21"/>
        <v>-</v>
      </c>
      <c r="F55" s="63" t="str">
        <f t="shared" si="21"/>
        <v>-</v>
      </c>
      <c r="G55" s="63" t="str">
        <f t="shared" si="21"/>
        <v>+</v>
      </c>
      <c r="H55" s="63" t="str">
        <f t="shared" si="21"/>
        <v>-</v>
      </c>
      <c r="I55" s="63" t="str">
        <f t="shared" si="21"/>
        <v>-</v>
      </c>
      <c r="J55" s="63" t="str">
        <f t="shared" si="21"/>
        <v>+</v>
      </c>
      <c r="K55" s="63" t="str">
        <f t="shared" si="21"/>
        <v>-</v>
      </c>
      <c r="L55" s="63" t="str">
        <f t="shared" si="21"/>
        <v>-</v>
      </c>
      <c r="M55" s="64" t="str">
        <f t="shared" si="21"/>
        <v>-</v>
      </c>
    </row>
    <row r="56" spans="1:13" s="28" customFormat="1" ht="15" hidden="1">
      <c r="A56" s="30" t="s">
        <v>6</v>
      </c>
      <c r="B56" s="84" t="str">
        <f aca="true" t="shared" si="22" ref="B56:M56">IF(B32&lt;$I$21,"-","+")</f>
        <v>-</v>
      </c>
      <c r="C56" s="63" t="str">
        <f t="shared" si="22"/>
        <v>-</v>
      </c>
      <c r="D56" s="63" t="str">
        <f t="shared" si="22"/>
        <v>+</v>
      </c>
      <c r="E56" s="63" t="str">
        <f t="shared" si="22"/>
        <v>-</v>
      </c>
      <c r="F56" s="63" t="str">
        <f t="shared" si="22"/>
        <v>-</v>
      </c>
      <c r="G56" s="63" t="str">
        <f t="shared" si="22"/>
        <v>+</v>
      </c>
      <c r="H56" s="63" t="str">
        <f t="shared" si="22"/>
        <v>-</v>
      </c>
      <c r="I56" s="63" t="str">
        <f t="shared" si="22"/>
        <v>-</v>
      </c>
      <c r="J56" s="63" t="str">
        <f t="shared" si="22"/>
        <v>-</v>
      </c>
      <c r="K56" s="63" t="str">
        <f t="shared" si="22"/>
        <v>-</v>
      </c>
      <c r="L56" s="63" t="str">
        <f t="shared" si="22"/>
        <v>-</v>
      </c>
      <c r="M56" s="64" t="str">
        <f t="shared" si="22"/>
        <v>-</v>
      </c>
    </row>
    <row r="57" spans="1:13" s="28" customFormat="1" ht="15.75" hidden="1" thickBot="1">
      <c r="A57" s="31" t="s">
        <v>7</v>
      </c>
      <c r="B57" s="66" t="str">
        <f aca="true" t="shared" si="23" ref="B57:M57">IF(B33&lt;$I$21,"-","+")</f>
        <v>+</v>
      </c>
      <c r="C57" s="67" t="str">
        <f t="shared" si="23"/>
        <v>+</v>
      </c>
      <c r="D57" s="67" t="str">
        <f t="shared" si="23"/>
        <v>-</v>
      </c>
      <c r="E57" s="67" t="str">
        <f t="shared" si="23"/>
        <v>-</v>
      </c>
      <c r="F57" s="67" t="str">
        <f t="shared" si="23"/>
        <v>-</v>
      </c>
      <c r="G57" s="67" t="str">
        <f t="shared" si="23"/>
        <v>-</v>
      </c>
      <c r="H57" s="67" t="str">
        <f t="shared" si="23"/>
        <v>-</v>
      </c>
      <c r="I57" s="67" t="str">
        <f t="shared" si="23"/>
        <v>-</v>
      </c>
      <c r="J57" s="67" t="str">
        <f t="shared" si="23"/>
        <v>-</v>
      </c>
      <c r="K57" s="67" t="str">
        <f t="shared" si="23"/>
        <v>-</v>
      </c>
      <c r="L57" s="67" t="str">
        <f t="shared" si="23"/>
        <v>-</v>
      </c>
      <c r="M57" s="68" t="str">
        <f t="shared" si="23"/>
        <v>-</v>
      </c>
    </row>
    <row r="58" spans="1:13" s="28" customFormat="1" ht="15" hidden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s="28" customFormat="1" ht="15.75" thickBot="1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s="28" customFormat="1" ht="15.75" thickBot="1">
      <c r="A60" s="24"/>
      <c r="B60" s="25">
        <v>1</v>
      </c>
      <c r="C60" s="26">
        <v>2</v>
      </c>
      <c r="D60" s="26">
        <v>3</v>
      </c>
      <c r="E60" s="26">
        <v>4</v>
      </c>
      <c r="F60" s="26">
        <v>5</v>
      </c>
      <c r="G60" s="26">
        <v>6</v>
      </c>
      <c r="H60" s="26">
        <v>7</v>
      </c>
      <c r="I60" s="26">
        <v>8</v>
      </c>
      <c r="J60" s="26">
        <v>9</v>
      </c>
      <c r="K60" s="26">
        <v>10</v>
      </c>
      <c r="L60" s="26">
        <v>11</v>
      </c>
      <c r="M60" s="27">
        <v>12</v>
      </c>
    </row>
    <row r="61" spans="1:13" s="28" customFormat="1" ht="15">
      <c r="A61" s="29" t="s">
        <v>0</v>
      </c>
      <c r="B61" s="59" t="str">
        <f aca="true" t="shared" si="24" ref="B61:M61">IF(B39=B50,B39,"D")</f>
        <v>+</v>
      </c>
      <c r="C61" s="59" t="str">
        <f t="shared" si="24"/>
        <v>+</v>
      </c>
      <c r="D61" s="59" t="str">
        <f t="shared" si="24"/>
        <v>-</v>
      </c>
      <c r="E61" s="60" t="str">
        <f t="shared" si="24"/>
        <v>-</v>
      </c>
      <c r="F61" s="60" t="str">
        <f t="shared" si="24"/>
        <v>-</v>
      </c>
      <c r="G61" s="60" t="str">
        <f t="shared" si="24"/>
        <v>-</v>
      </c>
      <c r="H61" s="60" t="str">
        <f t="shared" si="24"/>
        <v>-</v>
      </c>
      <c r="I61" s="60" t="str">
        <f t="shared" si="24"/>
        <v>-</v>
      </c>
      <c r="J61" s="60" t="str">
        <f t="shared" si="24"/>
        <v>-</v>
      </c>
      <c r="K61" s="60" t="str">
        <f t="shared" si="24"/>
        <v>-</v>
      </c>
      <c r="L61" s="60" t="str">
        <f t="shared" si="24"/>
        <v>-</v>
      </c>
      <c r="M61" s="61" t="str">
        <f t="shared" si="24"/>
        <v>-</v>
      </c>
    </row>
    <row r="62" spans="1:13" s="28" customFormat="1" ht="15">
      <c r="A62" s="30" t="s">
        <v>1</v>
      </c>
      <c r="B62" s="62" t="str">
        <f aca="true" t="shared" si="25" ref="B62:M62">IF(B40=B51,B40,"D")</f>
        <v>-</v>
      </c>
      <c r="C62" s="62" t="str">
        <f t="shared" si="25"/>
        <v>-</v>
      </c>
      <c r="D62" s="62" t="str">
        <f t="shared" si="25"/>
        <v>-</v>
      </c>
      <c r="E62" s="63" t="str">
        <f t="shared" si="25"/>
        <v>-</v>
      </c>
      <c r="F62" s="63" t="str">
        <f t="shared" si="25"/>
        <v>-</v>
      </c>
      <c r="G62" s="63" t="str">
        <f t="shared" si="25"/>
        <v>D</v>
      </c>
      <c r="H62" s="63" t="str">
        <f t="shared" si="25"/>
        <v>-</v>
      </c>
      <c r="I62" s="63" t="str">
        <f t="shared" si="25"/>
        <v>-</v>
      </c>
      <c r="J62" s="63" t="str">
        <f t="shared" si="25"/>
        <v>-</v>
      </c>
      <c r="K62" s="63" t="str">
        <f t="shared" si="25"/>
        <v>-</v>
      </c>
      <c r="L62" s="63" t="str">
        <f t="shared" si="25"/>
        <v>-</v>
      </c>
      <c r="M62" s="64" t="str">
        <f t="shared" si="25"/>
        <v>-</v>
      </c>
    </row>
    <row r="63" spans="1:13" s="28" customFormat="1" ht="15">
      <c r="A63" s="30" t="s">
        <v>2</v>
      </c>
      <c r="B63" s="65" t="str">
        <f aca="true" t="shared" si="26" ref="B63:M63">IF(B41=B52,B41,"D")</f>
        <v>-</v>
      </c>
      <c r="C63" s="82" t="str">
        <f t="shared" si="26"/>
        <v>-</v>
      </c>
      <c r="D63" s="63" t="str">
        <f t="shared" si="26"/>
        <v>-</v>
      </c>
      <c r="E63" s="63" t="str">
        <f t="shared" si="26"/>
        <v>-</v>
      </c>
      <c r="F63" s="63" t="str">
        <f t="shared" si="26"/>
        <v>-</v>
      </c>
      <c r="G63" s="63" t="str">
        <f t="shared" si="26"/>
        <v>+</v>
      </c>
      <c r="H63" s="63" t="str">
        <f t="shared" si="26"/>
        <v>-</v>
      </c>
      <c r="I63" s="63" t="str">
        <f t="shared" si="26"/>
        <v>-</v>
      </c>
      <c r="J63" s="63" t="str">
        <f t="shared" si="26"/>
        <v>-</v>
      </c>
      <c r="K63" s="63" t="str">
        <f t="shared" si="26"/>
        <v>-</v>
      </c>
      <c r="L63" s="63" t="str">
        <f t="shared" si="26"/>
        <v>-</v>
      </c>
      <c r="M63" s="64" t="str">
        <f t="shared" si="26"/>
        <v>-</v>
      </c>
    </row>
    <row r="64" spans="1:13" s="28" customFormat="1" ht="15">
      <c r="A64" s="30" t="s">
        <v>3</v>
      </c>
      <c r="B64" s="84" t="str">
        <f aca="true" t="shared" si="27" ref="B64:M64">IF(B42=B53,B42,"D")</f>
        <v>-</v>
      </c>
      <c r="C64" s="63" t="str">
        <f t="shared" si="27"/>
        <v>-</v>
      </c>
      <c r="D64" s="63" t="str">
        <f t="shared" si="27"/>
        <v>-</v>
      </c>
      <c r="E64" s="63" t="str">
        <f t="shared" si="27"/>
        <v>-</v>
      </c>
      <c r="F64" s="63" t="str">
        <f t="shared" si="27"/>
        <v>-</v>
      </c>
      <c r="G64" s="63" t="str">
        <f t="shared" si="27"/>
        <v>-</v>
      </c>
      <c r="H64" s="63" t="str">
        <f t="shared" si="27"/>
        <v>-</v>
      </c>
      <c r="I64" s="63" t="str">
        <f t="shared" si="27"/>
        <v>D</v>
      </c>
      <c r="J64" s="63" t="str">
        <f t="shared" si="27"/>
        <v>-</v>
      </c>
      <c r="K64" s="63" t="str">
        <f t="shared" si="27"/>
        <v>-</v>
      </c>
      <c r="L64" s="63" t="str">
        <f t="shared" si="27"/>
        <v>-</v>
      </c>
      <c r="M64" s="64" t="str">
        <f t="shared" si="27"/>
        <v>-</v>
      </c>
    </row>
    <row r="65" spans="1:13" s="28" customFormat="1" ht="15">
      <c r="A65" s="30" t="s">
        <v>4</v>
      </c>
      <c r="B65" s="84" t="str">
        <f aca="true" t="shared" si="28" ref="B65:M65">IF(B43=B54,B43,"D")</f>
        <v>-</v>
      </c>
      <c r="C65" s="63" t="str">
        <f t="shared" si="28"/>
        <v>-</v>
      </c>
      <c r="D65" s="63" t="str">
        <f t="shared" si="28"/>
        <v>-</v>
      </c>
      <c r="E65" s="63" t="str">
        <f t="shared" si="28"/>
        <v>-</v>
      </c>
      <c r="F65" s="63" t="str">
        <f t="shared" si="28"/>
        <v>+</v>
      </c>
      <c r="G65" s="63" t="str">
        <f t="shared" si="28"/>
        <v>-</v>
      </c>
      <c r="H65" s="63" t="str">
        <f t="shared" si="28"/>
        <v>-</v>
      </c>
      <c r="I65" s="63" t="str">
        <f t="shared" si="28"/>
        <v>D</v>
      </c>
      <c r="J65" s="63" t="str">
        <f t="shared" si="28"/>
        <v>-</v>
      </c>
      <c r="K65" s="63" t="str">
        <f t="shared" si="28"/>
        <v>D</v>
      </c>
      <c r="L65" s="63" t="str">
        <f t="shared" si="28"/>
        <v>-</v>
      </c>
      <c r="M65" s="64" t="str">
        <f t="shared" si="28"/>
        <v>-</v>
      </c>
    </row>
    <row r="66" spans="1:13" s="28" customFormat="1" ht="15">
      <c r="A66" s="30" t="s">
        <v>5</v>
      </c>
      <c r="B66" s="84" t="str">
        <f aca="true" t="shared" si="29" ref="B66:M66">IF(B44=B55,B44,"D")</f>
        <v>-</v>
      </c>
      <c r="C66" s="63" t="str">
        <f t="shared" si="29"/>
        <v>-</v>
      </c>
      <c r="D66" s="63" t="str">
        <f t="shared" si="29"/>
        <v>-</v>
      </c>
      <c r="E66" s="63" t="str">
        <f t="shared" si="29"/>
        <v>-</v>
      </c>
      <c r="F66" s="63" t="str">
        <f t="shared" si="29"/>
        <v>-</v>
      </c>
      <c r="G66" s="63" t="str">
        <f t="shared" si="29"/>
        <v>D</v>
      </c>
      <c r="H66" s="63" t="str">
        <f t="shared" si="29"/>
        <v>-</v>
      </c>
      <c r="I66" s="63" t="str">
        <f t="shared" si="29"/>
        <v>-</v>
      </c>
      <c r="J66" s="63" t="str">
        <f t="shared" si="29"/>
        <v>+</v>
      </c>
      <c r="K66" s="63" t="str">
        <f t="shared" si="29"/>
        <v>-</v>
      </c>
      <c r="L66" s="63" t="str">
        <f t="shared" si="29"/>
        <v>-</v>
      </c>
      <c r="M66" s="64" t="str">
        <f t="shared" si="29"/>
        <v>-</v>
      </c>
    </row>
    <row r="67" spans="1:13" s="28" customFormat="1" ht="15">
      <c r="A67" s="30" t="s">
        <v>6</v>
      </c>
      <c r="B67" s="84" t="str">
        <f aca="true" t="shared" si="30" ref="B67:M67">IF(B45=B56,B45,"D")</f>
        <v>-</v>
      </c>
      <c r="C67" s="63" t="str">
        <f t="shared" si="30"/>
        <v>-</v>
      </c>
      <c r="D67" s="63" t="str">
        <f t="shared" si="30"/>
        <v>+</v>
      </c>
      <c r="E67" s="63" t="str">
        <f t="shared" si="30"/>
        <v>-</v>
      </c>
      <c r="F67" s="63" t="str">
        <f t="shared" si="30"/>
        <v>-</v>
      </c>
      <c r="G67" s="63" t="str">
        <f t="shared" si="30"/>
        <v>+</v>
      </c>
      <c r="H67" s="63" t="str">
        <f t="shared" si="30"/>
        <v>-</v>
      </c>
      <c r="I67" s="63" t="str">
        <f t="shared" si="30"/>
        <v>-</v>
      </c>
      <c r="J67" s="63" t="str">
        <f t="shared" si="30"/>
        <v>-</v>
      </c>
      <c r="K67" s="63" t="str">
        <f t="shared" si="30"/>
        <v>-</v>
      </c>
      <c r="L67" s="63" t="str">
        <f t="shared" si="30"/>
        <v>-</v>
      </c>
      <c r="M67" s="64" t="str">
        <f t="shared" si="30"/>
        <v>-</v>
      </c>
    </row>
    <row r="68" spans="1:14" ht="15.75" thickBot="1">
      <c r="A68" s="31" t="s">
        <v>7</v>
      </c>
      <c r="B68" s="66" t="str">
        <f aca="true" t="shared" si="31" ref="B68:M68">IF(B46=B57,B46,"D")</f>
        <v>+</v>
      </c>
      <c r="C68" s="67" t="str">
        <f t="shared" si="31"/>
        <v>D</v>
      </c>
      <c r="D68" s="67" t="str">
        <f t="shared" si="31"/>
        <v>-</v>
      </c>
      <c r="E68" s="67" t="str">
        <f t="shared" si="31"/>
        <v>-</v>
      </c>
      <c r="F68" s="67" t="str">
        <f t="shared" si="31"/>
        <v>-</v>
      </c>
      <c r="G68" s="67" t="str">
        <f t="shared" si="31"/>
        <v>-</v>
      </c>
      <c r="H68" s="67" t="str">
        <f t="shared" si="31"/>
        <v>-</v>
      </c>
      <c r="I68" s="67" t="str">
        <f t="shared" si="31"/>
        <v>-</v>
      </c>
      <c r="J68" s="67" t="str">
        <f t="shared" si="31"/>
        <v>-</v>
      </c>
      <c r="K68" s="67" t="str">
        <f t="shared" si="31"/>
        <v>-</v>
      </c>
      <c r="L68" s="67" t="str">
        <f t="shared" si="31"/>
        <v>-</v>
      </c>
      <c r="M68" s="68" t="str">
        <f t="shared" si="31"/>
        <v>-</v>
      </c>
      <c r="N68" s="28"/>
    </row>
    <row r="69" spans="1:14" ht="12.75">
      <c r="A69" s="35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>
      <c r="A70" s="35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>
      <c r="A71" s="35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>
      <c r="A72" s="35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2.75">
      <c r="A73" s="35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>
      <c r="A74" s="35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>
      <c r="A75" s="35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5" customHeight="1">
      <c r="A76" s="35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3" ht="12.75">
      <c r="A77" s="35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5">
      <c r="A78" s="35"/>
      <c r="B78" s="28"/>
      <c r="C78" s="28"/>
      <c r="D78" s="36"/>
      <c r="E78" s="37" t="s">
        <v>8</v>
      </c>
      <c r="F78" s="37" t="s">
        <v>9</v>
      </c>
      <c r="G78" s="28"/>
      <c r="H78" s="28"/>
      <c r="I78" s="28"/>
      <c r="J78" s="28"/>
      <c r="K78" s="28"/>
      <c r="L78" s="28"/>
      <c r="M78" s="28"/>
    </row>
    <row r="79" spans="1:13" ht="15">
      <c r="A79" s="35"/>
      <c r="B79" s="28"/>
      <c r="C79" s="137" t="s">
        <v>29</v>
      </c>
      <c r="D79" s="38" t="s">
        <v>10</v>
      </c>
      <c r="E79" s="39">
        <f>COUNTIF($B$61:$M$68,"+")</f>
        <v>8</v>
      </c>
      <c r="F79" s="40">
        <f>$E$79/96*100</f>
        <v>8.333333333333332</v>
      </c>
      <c r="G79" s="28"/>
      <c r="H79" s="28"/>
      <c r="I79" s="28"/>
      <c r="J79" s="28"/>
      <c r="K79" s="28"/>
      <c r="L79" s="28"/>
      <c r="M79" s="28"/>
    </row>
    <row r="80" spans="1:13" ht="15">
      <c r="A80" s="35"/>
      <c r="B80" s="28"/>
      <c r="C80" s="138"/>
      <c r="D80" s="41" t="s">
        <v>11</v>
      </c>
      <c r="E80" s="39">
        <f>COUNTIF($B$61:$M$68,"-")</f>
        <v>82</v>
      </c>
      <c r="F80" s="40">
        <f>$E$80/96*100</f>
        <v>85.41666666666666</v>
      </c>
      <c r="G80" s="28"/>
      <c r="H80" s="28"/>
      <c r="I80" s="28"/>
      <c r="J80" s="28"/>
      <c r="K80" s="28"/>
      <c r="L80" s="28"/>
      <c r="M80" s="28"/>
    </row>
    <row r="81" spans="1:13" ht="15">
      <c r="A81" s="35"/>
      <c r="B81" s="28"/>
      <c r="C81" s="138"/>
      <c r="D81" s="85" t="s">
        <v>3</v>
      </c>
      <c r="E81" s="39">
        <f>COUNTIF($B$61:$M$68,"D")</f>
        <v>6</v>
      </c>
      <c r="F81" s="40">
        <f>$E$81/96*100</f>
        <v>6.25</v>
      </c>
      <c r="G81" s="28"/>
      <c r="H81" s="28"/>
      <c r="I81" s="28"/>
      <c r="J81" s="28"/>
      <c r="K81" s="28"/>
      <c r="L81" s="28"/>
      <c r="M81" s="28"/>
    </row>
    <row r="82" spans="1:13" ht="14.25">
      <c r="A82" s="35"/>
      <c r="C82" s="139"/>
      <c r="D82" s="90" t="s">
        <v>26</v>
      </c>
      <c r="E82" s="39">
        <f>SUM(E79:E81)</f>
        <v>96</v>
      </c>
      <c r="F82" s="92">
        <f>SUM(F79:F81)</f>
        <v>99.99999999999999</v>
      </c>
      <c r="G82" s="28"/>
      <c r="H82" s="28"/>
      <c r="I82" s="28"/>
      <c r="J82" s="28"/>
      <c r="K82" s="28"/>
      <c r="L82" s="28"/>
      <c r="M82" s="28"/>
    </row>
    <row r="83" spans="1:13" ht="12.75">
      <c r="A83" s="35"/>
      <c r="F83" s="28"/>
      <c r="G83" s="28"/>
      <c r="H83" s="28"/>
      <c r="I83" s="28"/>
      <c r="J83" s="28"/>
      <c r="K83" s="28"/>
      <c r="L83" s="28"/>
      <c r="M83" s="28"/>
    </row>
    <row r="84" spans="1:13" ht="12.75">
      <c r="A84" s="35"/>
      <c r="C84" s="99" t="s">
        <v>30</v>
      </c>
      <c r="F84" s="28"/>
      <c r="G84" s="28"/>
      <c r="H84" s="28"/>
      <c r="I84" s="28"/>
      <c r="J84" s="28"/>
      <c r="K84" s="28"/>
      <c r="L84" s="28"/>
      <c r="M84" s="28"/>
    </row>
    <row r="85" spans="1:13" ht="12.75">
      <c r="A85" s="35"/>
      <c r="C85" s="99" t="s">
        <v>31</v>
      </c>
      <c r="F85" s="28"/>
      <c r="G85" s="28"/>
      <c r="H85" s="28"/>
      <c r="I85" s="28"/>
      <c r="J85" s="28"/>
      <c r="K85" s="28"/>
      <c r="L85" s="28"/>
      <c r="M85" s="28"/>
    </row>
  </sheetData>
  <sheetProtection password="D1EE" sheet="1" objects="1" scenarios="1"/>
  <protectedRanges>
    <protectedRange sqref="A3:H4" name="Rango1"/>
    <protectedRange sqref="B9:M16" name="Rango2"/>
  </protectedRanges>
  <mergeCells count="6">
    <mergeCell ref="C79:C82"/>
    <mergeCell ref="A35:M35"/>
    <mergeCell ref="F20:F21"/>
    <mergeCell ref="A1:M1"/>
    <mergeCell ref="A18:M18"/>
    <mergeCell ref="A23:M23"/>
  </mergeCells>
  <conditionalFormatting sqref="B47:M47">
    <cfRule type="cellIs" priority="1" dxfId="0" operator="equal" stopIfTrue="1">
      <formula>"+"</formula>
    </cfRule>
  </conditionalFormatting>
  <conditionalFormatting sqref="B61:M68">
    <cfRule type="cellIs" priority="2" dxfId="1" operator="equal" stopIfTrue="1">
      <formula>"+"</formula>
    </cfRule>
  </conditionalFormatting>
  <conditionalFormatting sqref="A38:A46 B49:M49 A49:A57 A60:A68 A58:M59 B60:M60 B38:M38">
    <cfRule type="cellIs" priority="3" dxfId="0" operator="equal" stopIfTrue="1">
      <formula>#REF!</formula>
    </cfRule>
  </conditionalFormatting>
  <printOptions horizontalCentered="1"/>
  <pageMargins left="0.7874015748031497" right="0.7874015748031497" top="0.56" bottom="0.48" header="0" footer="0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="85" zoomScaleNormal="85" workbookViewId="0" topLeftCell="A1">
      <selection activeCell="K63" sqref="K63"/>
    </sheetView>
  </sheetViews>
  <sheetFormatPr defaultColWidth="7.8515625" defaultRowHeight="12.75"/>
  <cols>
    <col min="1" max="1" width="4.140625" style="1" customWidth="1"/>
    <col min="2" max="2" width="8.57421875" style="0" bestFit="1" customWidth="1"/>
    <col min="3" max="3" width="8.00390625" style="0" bestFit="1" customWidth="1"/>
    <col min="4" max="4" width="7.8515625" style="0" customWidth="1"/>
    <col min="5" max="5" width="8.00390625" style="0" bestFit="1" customWidth="1"/>
    <col min="6" max="6" width="8.00390625" style="0" customWidth="1"/>
    <col min="7" max="9" width="8.00390625" style="0" bestFit="1" customWidth="1"/>
    <col min="10" max="10" width="8.57421875" style="0" customWidth="1"/>
    <col min="11" max="11" width="8.00390625" style="0" bestFit="1" customWidth="1"/>
    <col min="12" max="12" width="7.8515625" style="0" customWidth="1"/>
    <col min="13" max="13" width="8.00390625" style="0" bestFit="1" customWidth="1"/>
    <col min="16" max="16" width="7.7109375" style="0" customWidth="1"/>
    <col min="17" max="17" width="8.28125" style="0" customWidth="1"/>
    <col min="19" max="27" width="4.00390625" style="0" customWidth="1"/>
  </cols>
  <sheetData>
    <row r="1" spans="1:13" ht="15.75">
      <c r="A1" s="143" t="s">
        <v>92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s="3" customFormat="1" ht="15">
      <c r="A3" s="91" t="s">
        <v>32</v>
      </c>
      <c r="B3" s="91"/>
      <c r="C3" s="91"/>
      <c r="D3" s="91"/>
      <c r="E3" s="91"/>
      <c r="F3" s="91"/>
      <c r="G3" s="89">
        <v>1.6</v>
      </c>
      <c r="H3" s="89">
        <v>1.55</v>
      </c>
      <c r="I3" s="91"/>
      <c r="J3" s="91"/>
      <c r="K3" s="91"/>
      <c r="L3" s="91"/>
      <c r="M3" s="91"/>
      <c r="N3" s="47"/>
    </row>
    <row r="4" spans="1:14" s="3" customFormat="1" ht="15">
      <c r="A4" s="91" t="s">
        <v>33</v>
      </c>
      <c r="B4" s="91"/>
      <c r="C4" s="91"/>
      <c r="D4" s="91"/>
      <c r="E4" s="91"/>
      <c r="F4" s="91"/>
      <c r="G4" s="79">
        <v>0.125</v>
      </c>
      <c r="H4" s="79">
        <v>0.13</v>
      </c>
      <c r="I4" s="91"/>
      <c r="J4" s="91"/>
      <c r="K4" s="91"/>
      <c r="L4" s="91"/>
      <c r="M4" s="91"/>
      <c r="N4" s="47"/>
    </row>
    <row r="5" spans="1:14" s="95" customFormat="1" ht="12.75">
      <c r="A5" s="98" t="s">
        <v>27</v>
      </c>
      <c r="B5" s="93"/>
      <c r="C5" s="93"/>
      <c r="D5" s="93"/>
      <c r="E5" s="93"/>
      <c r="F5" s="93"/>
      <c r="G5" s="96"/>
      <c r="H5" s="96"/>
      <c r="I5" s="93"/>
      <c r="J5" s="93"/>
      <c r="K5" s="93"/>
      <c r="L5" s="93"/>
      <c r="M5" s="93"/>
      <c r="N5" s="94"/>
    </row>
    <row r="6" spans="1:14" s="3" customFormat="1" ht="15">
      <c r="A6" s="98" t="s">
        <v>28</v>
      </c>
      <c r="B6" s="91"/>
      <c r="C6" s="91"/>
      <c r="D6" s="91"/>
      <c r="E6" s="91"/>
      <c r="F6" s="91"/>
      <c r="G6" s="97"/>
      <c r="H6" s="97"/>
      <c r="I6" s="91"/>
      <c r="J6" s="91"/>
      <c r="K6" s="91"/>
      <c r="L6" s="91"/>
      <c r="M6" s="91"/>
      <c r="N6" s="47"/>
    </row>
    <row r="7" s="3" customFormat="1" ht="13.5" thickBot="1"/>
    <row r="8" spans="1:13" ht="15.75" thickBot="1">
      <c r="A8" s="6"/>
      <c r="B8" s="7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9">
        <v>12</v>
      </c>
    </row>
    <row r="9" spans="1:13" ht="15">
      <c r="A9" s="8" t="s">
        <v>0</v>
      </c>
      <c r="B9" s="12">
        <v>1.6</v>
      </c>
      <c r="C9" s="12">
        <v>1.55</v>
      </c>
      <c r="D9" s="12">
        <v>0.26</v>
      </c>
      <c r="E9" s="12">
        <v>0.323</v>
      </c>
      <c r="F9" s="12">
        <v>0.3</v>
      </c>
      <c r="G9" s="12">
        <v>0.299</v>
      </c>
      <c r="H9" s="12">
        <v>0.288</v>
      </c>
      <c r="I9" s="12">
        <v>0.263</v>
      </c>
      <c r="J9" s="12">
        <v>0.388</v>
      </c>
      <c r="K9" s="12">
        <v>0.221</v>
      </c>
      <c r="L9" s="12">
        <v>0.311</v>
      </c>
      <c r="M9" s="20">
        <v>0.337</v>
      </c>
    </row>
    <row r="10" spans="1:13" ht="15">
      <c r="A10" s="9" t="s">
        <v>1</v>
      </c>
      <c r="B10" s="13">
        <v>0.125</v>
      </c>
      <c r="C10" s="13">
        <v>0.13</v>
      </c>
      <c r="D10" s="13">
        <v>0.25</v>
      </c>
      <c r="E10" s="13">
        <v>0.25</v>
      </c>
      <c r="F10" s="13">
        <v>0.258</v>
      </c>
      <c r="G10" s="13">
        <v>0.6</v>
      </c>
      <c r="H10" s="13">
        <v>0.258</v>
      </c>
      <c r="I10" s="13">
        <v>0.252</v>
      </c>
      <c r="J10" s="13">
        <v>0.299</v>
      </c>
      <c r="K10" s="13">
        <v>0.258</v>
      </c>
      <c r="L10" s="13">
        <v>0.2</v>
      </c>
      <c r="M10" s="21">
        <v>0.22</v>
      </c>
    </row>
    <row r="11" spans="1:13" ht="15">
      <c r="A11" s="9" t="s">
        <v>2</v>
      </c>
      <c r="B11" s="13">
        <v>0.299</v>
      </c>
      <c r="C11" s="13">
        <v>0.15</v>
      </c>
      <c r="D11" s="13">
        <v>0.28</v>
      </c>
      <c r="E11" s="13">
        <v>0.25</v>
      </c>
      <c r="F11" s="13">
        <v>0.19</v>
      </c>
      <c r="G11" s="13">
        <v>1.222</v>
      </c>
      <c r="H11" s="13">
        <v>0.25</v>
      </c>
      <c r="I11" s="13">
        <v>0.322</v>
      </c>
      <c r="J11" s="13">
        <v>0.287</v>
      </c>
      <c r="K11" s="13">
        <v>0.279</v>
      </c>
      <c r="L11" s="13">
        <v>0.245</v>
      </c>
      <c r="M11" s="21">
        <v>0.25</v>
      </c>
    </row>
    <row r="12" spans="1:13" ht="15">
      <c r="A12" s="9" t="s">
        <v>3</v>
      </c>
      <c r="B12" s="13">
        <v>0.35</v>
      </c>
      <c r="C12" s="13">
        <v>0.2</v>
      </c>
      <c r="D12" s="13">
        <v>0.4</v>
      </c>
      <c r="E12" s="13">
        <v>0.258</v>
      </c>
      <c r="F12" s="13">
        <v>0.216</v>
      </c>
      <c r="G12" s="13">
        <v>0.24</v>
      </c>
      <c r="H12" s="13">
        <v>0.399</v>
      </c>
      <c r="I12" s="13">
        <v>0.522</v>
      </c>
      <c r="J12" s="13">
        <v>0.222</v>
      </c>
      <c r="K12" s="13">
        <v>0.274</v>
      </c>
      <c r="L12" s="13">
        <v>0.222</v>
      </c>
      <c r="M12" s="21">
        <v>0.263</v>
      </c>
    </row>
    <row r="13" spans="1:13" ht="15">
      <c r="A13" s="9" t="s">
        <v>4</v>
      </c>
      <c r="B13" s="106">
        <v>0.3</v>
      </c>
      <c r="C13" s="13">
        <v>0.211</v>
      </c>
      <c r="D13" s="13">
        <v>0.241</v>
      </c>
      <c r="E13" s="13">
        <v>0.15</v>
      </c>
      <c r="F13" s="13">
        <v>1.19</v>
      </c>
      <c r="G13" s="13">
        <v>0.284</v>
      </c>
      <c r="H13" s="13">
        <v>0.263</v>
      </c>
      <c r="I13" s="13">
        <v>0.555</v>
      </c>
      <c r="J13" s="13">
        <v>0.222</v>
      </c>
      <c r="K13" s="13">
        <v>0.666</v>
      </c>
      <c r="L13" s="13">
        <v>0.28</v>
      </c>
      <c r="M13" s="21">
        <v>0.262</v>
      </c>
    </row>
    <row r="14" spans="1:13" ht="15">
      <c r="A14" s="9" t="s">
        <v>5</v>
      </c>
      <c r="B14" s="106">
        <v>0.25</v>
      </c>
      <c r="C14" s="13">
        <v>0.3</v>
      </c>
      <c r="D14" s="13">
        <v>0.221</v>
      </c>
      <c r="E14" s="13">
        <v>0.333</v>
      </c>
      <c r="F14" s="13">
        <v>0.3</v>
      </c>
      <c r="G14" s="13">
        <v>0.55</v>
      </c>
      <c r="H14" s="13">
        <v>0.25</v>
      </c>
      <c r="I14" s="13">
        <v>0.233</v>
      </c>
      <c r="J14" s="13">
        <v>0.993</v>
      </c>
      <c r="K14" s="13">
        <v>0.209</v>
      </c>
      <c r="L14" s="13">
        <v>0.298</v>
      </c>
      <c r="M14" s="21">
        <v>0.254</v>
      </c>
    </row>
    <row r="15" spans="1:13" ht="15">
      <c r="A15" s="9" t="s">
        <v>6</v>
      </c>
      <c r="B15" s="106">
        <v>0.29</v>
      </c>
      <c r="C15" s="13">
        <v>0.251</v>
      </c>
      <c r="D15" s="13">
        <v>0.96</v>
      </c>
      <c r="E15" s="13">
        <v>0.292</v>
      </c>
      <c r="F15" s="13">
        <v>0.2</v>
      </c>
      <c r="G15" s="13">
        <v>0.8</v>
      </c>
      <c r="H15" s="13">
        <v>0.22</v>
      </c>
      <c r="I15" s="13">
        <v>0.25</v>
      </c>
      <c r="J15" s="13">
        <v>0.155</v>
      </c>
      <c r="K15" s="13">
        <v>0.201</v>
      </c>
      <c r="L15" s="13">
        <v>0.277</v>
      </c>
      <c r="M15" s="21">
        <v>0.222</v>
      </c>
    </row>
    <row r="16" spans="1:16" ht="15.75" thickBot="1">
      <c r="A16" s="10" t="s">
        <v>7</v>
      </c>
      <c r="B16" s="14">
        <v>0.866</v>
      </c>
      <c r="C16" s="15">
        <v>0.63</v>
      </c>
      <c r="D16" s="15">
        <v>0.29</v>
      </c>
      <c r="E16" s="15">
        <v>0.2</v>
      </c>
      <c r="F16" s="15">
        <v>0.157</v>
      </c>
      <c r="G16" s="15">
        <v>0.246</v>
      </c>
      <c r="H16" s="15">
        <v>0.266</v>
      </c>
      <c r="I16" s="15">
        <v>0.235</v>
      </c>
      <c r="J16" s="15">
        <v>0.2</v>
      </c>
      <c r="K16" s="15">
        <v>0.299</v>
      </c>
      <c r="L16" s="15">
        <v>0.333</v>
      </c>
      <c r="M16" s="22">
        <v>0.504</v>
      </c>
      <c r="P16" s="23"/>
    </row>
    <row r="17" spans="1:13" ht="12.7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143" t="s">
        <v>22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ht="13.5" thickBot="1">
      <c r="A19"/>
    </row>
    <row r="20" spans="1:9" s="28" customFormat="1" ht="15">
      <c r="A20" s="35"/>
      <c r="C20" s="70" t="s">
        <v>13</v>
      </c>
      <c r="D20" s="69">
        <f>AVERAGE($G$3:$H$3)</f>
        <v>1.5750000000000002</v>
      </c>
      <c r="E20" s="72" t="str">
        <f>IF($D$20&gt;1.25,"OK","NO")</f>
        <v>OK</v>
      </c>
      <c r="F20" s="141" t="str">
        <f>IF(AND($E$20="OK",$E$21="OK"),"OK","NO")</f>
        <v>OK</v>
      </c>
      <c r="H20" s="70" t="s">
        <v>20</v>
      </c>
      <c r="I20" s="86">
        <v>0.5</v>
      </c>
    </row>
    <row r="21" spans="1:16" s="28" customFormat="1" ht="15.75" thickBot="1">
      <c r="A21" s="35"/>
      <c r="C21" s="71" t="s">
        <v>12</v>
      </c>
      <c r="D21" s="80">
        <f>AVERAGE($G$4:$H$4)</f>
        <v>0.1275</v>
      </c>
      <c r="E21" s="81" t="str">
        <f>IF(($D$21/$D$20)&lt;0.15,"OK","NO")</f>
        <v>OK</v>
      </c>
      <c r="F21" s="142"/>
      <c r="H21" s="71" t="s">
        <v>21</v>
      </c>
      <c r="I21" s="87">
        <v>0.3</v>
      </c>
      <c r="P21" s="50"/>
    </row>
    <row r="22" spans="1:16" s="28" customFormat="1" ht="15">
      <c r="A22" s="35"/>
      <c r="B22" s="51"/>
      <c r="C22" s="51"/>
      <c r="D22" s="52"/>
      <c r="E22" s="53"/>
      <c r="F22" s="54"/>
      <c r="H22" s="55"/>
      <c r="P22" s="50"/>
    </row>
    <row r="23" spans="1:16" s="28" customFormat="1" ht="15.75">
      <c r="A23" s="143" t="s">
        <v>69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P23" s="50"/>
    </row>
    <row r="24" spans="1:16" s="28" customFormat="1" ht="15.75" thickBot="1">
      <c r="A24" s="35"/>
      <c r="B24" s="51"/>
      <c r="C24" s="51"/>
      <c r="D24" s="52"/>
      <c r="E24" s="53"/>
      <c r="F24" s="54"/>
      <c r="H24" s="55"/>
      <c r="P24" s="50"/>
    </row>
    <row r="25" spans="1:16" s="28" customFormat="1" ht="15.75" thickBot="1">
      <c r="A25" s="6"/>
      <c r="B25" s="7">
        <v>1</v>
      </c>
      <c r="C25" s="11">
        <v>2</v>
      </c>
      <c r="D25" s="11">
        <v>3</v>
      </c>
      <c r="E25" s="11">
        <v>4</v>
      </c>
      <c r="F25" s="11">
        <v>5</v>
      </c>
      <c r="G25" s="11">
        <v>6</v>
      </c>
      <c r="H25" s="11">
        <v>7</v>
      </c>
      <c r="I25" s="11">
        <v>8</v>
      </c>
      <c r="J25" s="11">
        <v>9</v>
      </c>
      <c r="K25" s="11">
        <v>10</v>
      </c>
      <c r="L25" s="11">
        <v>11</v>
      </c>
      <c r="M25" s="19">
        <v>12</v>
      </c>
      <c r="P25" s="50"/>
    </row>
    <row r="26" spans="1:16" s="28" customFormat="1" ht="15">
      <c r="A26" s="8" t="s">
        <v>0</v>
      </c>
      <c r="B26" s="108">
        <f aca="true" t="shared" si="0" ref="B26:M26">ROUND((B9/$D$20),3)</f>
        <v>1.016</v>
      </c>
      <c r="C26" s="109">
        <f t="shared" si="0"/>
        <v>0.984</v>
      </c>
      <c r="D26" s="109">
        <f t="shared" si="0"/>
        <v>0.165</v>
      </c>
      <c r="E26" s="109">
        <f t="shared" si="0"/>
        <v>0.205</v>
      </c>
      <c r="F26" s="109">
        <f t="shared" si="0"/>
        <v>0.19</v>
      </c>
      <c r="G26" s="109">
        <f t="shared" si="0"/>
        <v>0.19</v>
      </c>
      <c r="H26" s="109">
        <f t="shared" si="0"/>
        <v>0.183</v>
      </c>
      <c r="I26" s="109">
        <f t="shared" si="0"/>
        <v>0.167</v>
      </c>
      <c r="J26" s="109">
        <f t="shared" si="0"/>
        <v>0.246</v>
      </c>
      <c r="K26" s="109">
        <f t="shared" si="0"/>
        <v>0.14</v>
      </c>
      <c r="L26" s="109">
        <f t="shared" si="0"/>
        <v>0.197</v>
      </c>
      <c r="M26" s="110">
        <f t="shared" si="0"/>
        <v>0.214</v>
      </c>
      <c r="P26" s="50"/>
    </row>
    <row r="27" spans="1:13" s="28" customFormat="1" ht="15">
      <c r="A27" s="9" t="s">
        <v>1</v>
      </c>
      <c r="B27" s="111">
        <f aca="true" t="shared" si="1" ref="B27:M27">ROUND((B10/$D$20),3)</f>
        <v>0.079</v>
      </c>
      <c r="C27" s="112">
        <f t="shared" si="1"/>
        <v>0.083</v>
      </c>
      <c r="D27" s="112">
        <f t="shared" si="1"/>
        <v>0.159</v>
      </c>
      <c r="E27" s="112">
        <f t="shared" si="1"/>
        <v>0.159</v>
      </c>
      <c r="F27" s="112">
        <f t="shared" si="1"/>
        <v>0.164</v>
      </c>
      <c r="G27" s="112">
        <f t="shared" si="1"/>
        <v>0.381</v>
      </c>
      <c r="H27" s="112">
        <f t="shared" si="1"/>
        <v>0.164</v>
      </c>
      <c r="I27" s="112">
        <f t="shared" si="1"/>
        <v>0.16</v>
      </c>
      <c r="J27" s="112">
        <f t="shared" si="1"/>
        <v>0.19</v>
      </c>
      <c r="K27" s="112">
        <f t="shared" si="1"/>
        <v>0.164</v>
      </c>
      <c r="L27" s="112">
        <f t="shared" si="1"/>
        <v>0.127</v>
      </c>
      <c r="M27" s="113">
        <f t="shared" si="1"/>
        <v>0.14</v>
      </c>
    </row>
    <row r="28" spans="1:13" s="28" customFormat="1" ht="15">
      <c r="A28" s="9" t="s">
        <v>2</v>
      </c>
      <c r="B28" s="111">
        <f aca="true" t="shared" si="2" ref="B28:M28">ROUND((B11/$D$20),3)</f>
        <v>0.19</v>
      </c>
      <c r="C28" s="112">
        <f t="shared" si="2"/>
        <v>0.095</v>
      </c>
      <c r="D28" s="112">
        <f t="shared" si="2"/>
        <v>0.178</v>
      </c>
      <c r="E28" s="112">
        <f t="shared" si="2"/>
        <v>0.159</v>
      </c>
      <c r="F28" s="112">
        <f t="shared" si="2"/>
        <v>0.121</v>
      </c>
      <c r="G28" s="112">
        <f t="shared" si="2"/>
        <v>0.776</v>
      </c>
      <c r="H28" s="112">
        <f t="shared" si="2"/>
        <v>0.159</v>
      </c>
      <c r="I28" s="112">
        <f t="shared" si="2"/>
        <v>0.204</v>
      </c>
      <c r="J28" s="112">
        <f t="shared" si="2"/>
        <v>0.182</v>
      </c>
      <c r="K28" s="112">
        <f t="shared" si="2"/>
        <v>0.177</v>
      </c>
      <c r="L28" s="112">
        <f t="shared" si="2"/>
        <v>0.156</v>
      </c>
      <c r="M28" s="113">
        <f t="shared" si="2"/>
        <v>0.159</v>
      </c>
    </row>
    <row r="29" spans="1:13" s="28" customFormat="1" ht="15">
      <c r="A29" s="9" t="s">
        <v>3</v>
      </c>
      <c r="B29" s="111">
        <f aca="true" t="shared" si="3" ref="B29:M29">ROUND((B12/$D$20),3)</f>
        <v>0.222</v>
      </c>
      <c r="C29" s="112">
        <f t="shared" si="3"/>
        <v>0.127</v>
      </c>
      <c r="D29" s="112">
        <f t="shared" si="3"/>
        <v>0.254</v>
      </c>
      <c r="E29" s="112">
        <f t="shared" si="3"/>
        <v>0.164</v>
      </c>
      <c r="F29" s="112">
        <f t="shared" si="3"/>
        <v>0.137</v>
      </c>
      <c r="G29" s="112">
        <f t="shared" si="3"/>
        <v>0.152</v>
      </c>
      <c r="H29" s="112">
        <f t="shared" si="3"/>
        <v>0.253</v>
      </c>
      <c r="I29" s="112">
        <f t="shared" si="3"/>
        <v>0.331</v>
      </c>
      <c r="J29" s="112">
        <f t="shared" si="3"/>
        <v>0.141</v>
      </c>
      <c r="K29" s="112">
        <f t="shared" si="3"/>
        <v>0.174</v>
      </c>
      <c r="L29" s="112">
        <f t="shared" si="3"/>
        <v>0.141</v>
      </c>
      <c r="M29" s="113">
        <f t="shared" si="3"/>
        <v>0.167</v>
      </c>
    </row>
    <row r="30" spans="1:13" s="28" customFormat="1" ht="15">
      <c r="A30" s="9" t="s">
        <v>4</v>
      </c>
      <c r="B30" s="111">
        <f aca="true" t="shared" si="4" ref="B30:M30">ROUND((B13/$D$20),3)</f>
        <v>0.19</v>
      </c>
      <c r="C30" s="112">
        <f t="shared" si="4"/>
        <v>0.134</v>
      </c>
      <c r="D30" s="112">
        <f t="shared" si="4"/>
        <v>0.153</v>
      </c>
      <c r="E30" s="112">
        <f t="shared" si="4"/>
        <v>0.095</v>
      </c>
      <c r="F30" s="112">
        <f t="shared" si="4"/>
        <v>0.756</v>
      </c>
      <c r="G30" s="112">
        <f t="shared" si="4"/>
        <v>0.18</v>
      </c>
      <c r="H30" s="112">
        <f t="shared" si="4"/>
        <v>0.167</v>
      </c>
      <c r="I30" s="112">
        <f t="shared" si="4"/>
        <v>0.352</v>
      </c>
      <c r="J30" s="112">
        <f t="shared" si="4"/>
        <v>0.141</v>
      </c>
      <c r="K30" s="112">
        <f t="shared" si="4"/>
        <v>0.423</v>
      </c>
      <c r="L30" s="112">
        <f t="shared" si="4"/>
        <v>0.178</v>
      </c>
      <c r="M30" s="113">
        <f t="shared" si="4"/>
        <v>0.166</v>
      </c>
    </row>
    <row r="31" spans="1:13" s="28" customFormat="1" ht="15">
      <c r="A31" s="9" t="s">
        <v>5</v>
      </c>
      <c r="B31" s="111">
        <f aca="true" t="shared" si="5" ref="B31:M31">ROUND((B14/$D$20),3)</f>
        <v>0.159</v>
      </c>
      <c r="C31" s="112">
        <f t="shared" si="5"/>
        <v>0.19</v>
      </c>
      <c r="D31" s="112">
        <f t="shared" si="5"/>
        <v>0.14</v>
      </c>
      <c r="E31" s="112">
        <f t="shared" si="5"/>
        <v>0.211</v>
      </c>
      <c r="F31" s="112">
        <f t="shared" si="5"/>
        <v>0.19</v>
      </c>
      <c r="G31" s="112">
        <f t="shared" si="5"/>
        <v>0.349</v>
      </c>
      <c r="H31" s="112">
        <f t="shared" si="5"/>
        <v>0.159</v>
      </c>
      <c r="I31" s="112">
        <f t="shared" si="5"/>
        <v>0.148</v>
      </c>
      <c r="J31" s="112">
        <f t="shared" si="5"/>
        <v>0.63</v>
      </c>
      <c r="K31" s="112">
        <f t="shared" si="5"/>
        <v>0.133</v>
      </c>
      <c r="L31" s="112">
        <f t="shared" si="5"/>
        <v>0.189</v>
      </c>
      <c r="M31" s="113">
        <f t="shared" si="5"/>
        <v>0.161</v>
      </c>
    </row>
    <row r="32" spans="1:13" s="28" customFormat="1" ht="15">
      <c r="A32" s="9" t="s">
        <v>6</v>
      </c>
      <c r="B32" s="111">
        <f aca="true" t="shared" si="6" ref="B32:M32">ROUND((B15/$D$20),3)</f>
        <v>0.184</v>
      </c>
      <c r="C32" s="112">
        <f t="shared" si="6"/>
        <v>0.159</v>
      </c>
      <c r="D32" s="112">
        <f t="shared" si="6"/>
        <v>0.61</v>
      </c>
      <c r="E32" s="112">
        <f t="shared" si="6"/>
        <v>0.185</v>
      </c>
      <c r="F32" s="112">
        <f t="shared" si="6"/>
        <v>0.127</v>
      </c>
      <c r="G32" s="112">
        <f t="shared" si="6"/>
        <v>0.508</v>
      </c>
      <c r="H32" s="112">
        <f t="shared" si="6"/>
        <v>0.14</v>
      </c>
      <c r="I32" s="112">
        <f t="shared" si="6"/>
        <v>0.159</v>
      </c>
      <c r="J32" s="112">
        <f t="shared" si="6"/>
        <v>0.098</v>
      </c>
      <c r="K32" s="112">
        <f t="shared" si="6"/>
        <v>0.128</v>
      </c>
      <c r="L32" s="112">
        <f t="shared" si="6"/>
        <v>0.176</v>
      </c>
      <c r="M32" s="113">
        <f t="shared" si="6"/>
        <v>0.141</v>
      </c>
    </row>
    <row r="33" spans="1:13" s="28" customFormat="1" ht="15.75" thickBot="1">
      <c r="A33" s="10" t="s">
        <v>7</v>
      </c>
      <c r="B33" s="114">
        <f aca="true" t="shared" si="7" ref="B33:M33">ROUND((B16/$D$20),3)</f>
        <v>0.55</v>
      </c>
      <c r="C33" s="115">
        <f t="shared" si="7"/>
        <v>0.4</v>
      </c>
      <c r="D33" s="115">
        <f t="shared" si="7"/>
        <v>0.184</v>
      </c>
      <c r="E33" s="115">
        <f t="shared" si="7"/>
        <v>0.127</v>
      </c>
      <c r="F33" s="115">
        <f t="shared" si="7"/>
        <v>0.1</v>
      </c>
      <c r="G33" s="115">
        <f t="shared" si="7"/>
        <v>0.156</v>
      </c>
      <c r="H33" s="115">
        <f t="shared" si="7"/>
        <v>0.169</v>
      </c>
      <c r="I33" s="115">
        <f t="shared" si="7"/>
        <v>0.149</v>
      </c>
      <c r="J33" s="115">
        <f t="shared" si="7"/>
        <v>0.127</v>
      </c>
      <c r="K33" s="115">
        <f t="shared" si="7"/>
        <v>0.19</v>
      </c>
      <c r="L33" s="115">
        <f t="shared" si="7"/>
        <v>0.211</v>
      </c>
      <c r="M33" s="116">
        <f t="shared" si="7"/>
        <v>0.32</v>
      </c>
    </row>
    <row r="34" spans="1:8" s="28" customFormat="1" ht="15">
      <c r="A34" s="35"/>
      <c r="B34" s="51"/>
      <c r="C34" s="51"/>
      <c r="D34" s="52"/>
      <c r="E34" s="53"/>
      <c r="F34" s="54"/>
      <c r="H34" s="55"/>
    </row>
    <row r="35" spans="1:13" s="28" customFormat="1" ht="15.75">
      <c r="A35" s="140" t="s">
        <v>18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spans="1:13" s="28" customFormat="1" ht="15.75" hidden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="28" customFormat="1" ht="13.5" hidden="1" thickBot="1">
      <c r="A37" s="35"/>
    </row>
    <row r="38" spans="1:13" s="28" customFormat="1" ht="15.75" hidden="1" thickBot="1">
      <c r="A38" s="24"/>
      <c r="B38" s="26">
        <v>1</v>
      </c>
      <c r="C38" s="26">
        <v>2</v>
      </c>
      <c r="D38" s="26">
        <v>3</v>
      </c>
      <c r="E38" s="26">
        <v>4</v>
      </c>
      <c r="F38" s="26">
        <v>5</v>
      </c>
      <c r="G38" s="26">
        <v>6</v>
      </c>
      <c r="H38" s="26">
        <v>7</v>
      </c>
      <c r="I38" s="26">
        <v>8</v>
      </c>
      <c r="J38" s="26">
        <v>9</v>
      </c>
      <c r="K38" s="26">
        <v>10</v>
      </c>
      <c r="L38" s="26">
        <v>11</v>
      </c>
      <c r="M38" s="27">
        <v>12</v>
      </c>
    </row>
    <row r="39" spans="1:13" s="28" customFormat="1" ht="15" hidden="1">
      <c r="A39" s="57" t="s">
        <v>0</v>
      </c>
      <c r="B39" s="107" t="str">
        <f aca="true" t="shared" si="8" ref="B39:M39">IF(B26&gt;=$I$20,"+","-")</f>
        <v>+</v>
      </c>
      <c r="C39" s="60" t="str">
        <f t="shared" si="8"/>
        <v>+</v>
      </c>
      <c r="D39" s="60" t="str">
        <f t="shared" si="8"/>
        <v>-</v>
      </c>
      <c r="E39" s="60" t="str">
        <f t="shared" si="8"/>
        <v>-</v>
      </c>
      <c r="F39" s="60" t="str">
        <f t="shared" si="8"/>
        <v>-</v>
      </c>
      <c r="G39" s="60" t="str">
        <f t="shared" si="8"/>
        <v>-</v>
      </c>
      <c r="H39" s="60" t="str">
        <f t="shared" si="8"/>
        <v>-</v>
      </c>
      <c r="I39" s="60" t="str">
        <f t="shared" si="8"/>
        <v>-</v>
      </c>
      <c r="J39" s="60" t="str">
        <f t="shared" si="8"/>
        <v>-</v>
      </c>
      <c r="K39" s="60" t="str">
        <f t="shared" si="8"/>
        <v>-</v>
      </c>
      <c r="L39" s="60" t="str">
        <f t="shared" si="8"/>
        <v>-</v>
      </c>
      <c r="M39" s="61" t="str">
        <f t="shared" si="8"/>
        <v>-</v>
      </c>
    </row>
    <row r="40" spans="1:13" s="28" customFormat="1" ht="15" hidden="1">
      <c r="A40" s="58" t="s">
        <v>1</v>
      </c>
      <c r="B40" s="84" t="str">
        <f aca="true" t="shared" si="9" ref="B40:M40">IF(B27&gt;=$I$20,"+","-")</f>
        <v>-</v>
      </c>
      <c r="C40" s="63" t="str">
        <f t="shared" si="9"/>
        <v>-</v>
      </c>
      <c r="D40" s="63" t="str">
        <f t="shared" si="9"/>
        <v>-</v>
      </c>
      <c r="E40" s="63" t="str">
        <f t="shared" si="9"/>
        <v>-</v>
      </c>
      <c r="F40" s="63" t="str">
        <f t="shared" si="9"/>
        <v>-</v>
      </c>
      <c r="G40" s="63" t="str">
        <f t="shared" si="9"/>
        <v>-</v>
      </c>
      <c r="H40" s="63" t="str">
        <f t="shared" si="9"/>
        <v>-</v>
      </c>
      <c r="I40" s="63" t="str">
        <f t="shared" si="9"/>
        <v>-</v>
      </c>
      <c r="J40" s="63" t="str">
        <f t="shared" si="9"/>
        <v>-</v>
      </c>
      <c r="K40" s="63" t="str">
        <f t="shared" si="9"/>
        <v>-</v>
      </c>
      <c r="L40" s="63" t="str">
        <f t="shared" si="9"/>
        <v>-</v>
      </c>
      <c r="M40" s="64" t="str">
        <f t="shared" si="9"/>
        <v>-</v>
      </c>
    </row>
    <row r="41" spans="1:13" s="28" customFormat="1" ht="15" hidden="1">
      <c r="A41" s="58" t="s">
        <v>2</v>
      </c>
      <c r="B41" s="84" t="str">
        <f aca="true" t="shared" si="10" ref="B41:M41">IF(B28&gt;=$I$20,"+","-")</f>
        <v>-</v>
      </c>
      <c r="C41" s="63" t="str">
        <f t="shared" si="10"/>
        <v>-</v>
      </c>
      <c r="D41" s="63" t="str">
        <f t="shared" si="10"/>
        <v>-</v>
      </c>
      <c r="E41" s="63" t="str">
        <f t="shared" si="10"/>
        <v>-</v>
      </c>
      <c r="F41" s="63" t="str">
        <f t="shared" si="10"/>
        <v>-</v>
      </c>
      <c r="G41" s="63" t="str">
        <f t="shared" si="10"/>
        <v>+</v>
      </c>
      <c r="H41" s="63" t="str">
        <f t="shared" si="10"/>
        <v>-</v>
      </c>
      <c r="I41" s="63" t="str">
        <f t="shared" si="10"/>
        <v>-</v>
      </c>
      <c r="J41" s="63" t="str">
        <f t="shared" si="10"/>
        <v>-</v>
      </c>
      <c r="K41" s="63" t="str">
        <f t="shared" si="10"/>
        <v>-</v>
      </c>
      <c r="L41" s="63" t="str">
        <f t="shared" si="10"/>
        <v>-</v>
      </c>
      <c r="M41" s="64" t="str">
        <f t="shared" si="10"/>
        <v>-</v>
      </c>
    </row>
    <row r="42" spans="1:13" s="28" customFormat="1" ht="15" hidden="1">
      <c r="A42" s="58" t="s">
        <v>3</v>
      </c>
      <c r="B42" s="84" t="str">
        <f aca="true" t="shared" si="11" ref="B42:M42">IF(B29&gt;=$I$20,"+","-")</f>
        <v>-</v>
      </c>
      <c r="C42" s="63" t="str">
        <f t="shared" si="11"/>
        <v>-</v>
      </c>
      <c r="D42" s="63" t="str">
        <f t="shared" si="11"/>
        <v>-</v>
      </c>
      <c r="E42" s="63" t="str">
        <f t="shared" si="11"/>
        <v>-</v>
      </c>
      <c r="F42" s="63" t="str">
        <f t="shared" si="11"/>
        <v>-</v>
      </c>
      <c r="G42" s="63" t="str">
        <f t="shared" si="11"/>
        <v>-</v>
      </c>
      <c r="H42" s="63" t="str">
        <f t="shared" si="11"/>
        <v>-</v>
      </c>
      <c r="I42" s="63" t="str">
        <f t="shared" si="11"/>
        <v>-</v>
      </c>
      <c r="J42" s="63" t="str">
        <f t="shared" si="11"/>
        <v>-</v>
      </c>
      <c r="K42" s="63" t="str">
        <f t="shared" si="11"/>
        <v>-</v>
      </c>
      <c r="L42" s="63" t="str">
        <f t="shared" si="11"/>
        <v>-</v>
      </c>
      <c r="M42" s="64" t="str">
        <f t="shared" si="11"/>
        <v>-</v>
      </c>
    </row>
    <row r="43" spans="1:13" s="28" customFormat="1" ht="15" hidden="1">
      <c r="A43" s="58" t="s">
        <v>4</v>
      </c>
      <c r="B43" s="84" t="str">
        <f aca="true" t="shared" si="12" ref="B43:M43">IF(B30&gt;=$I$20,"+","-")</f>
        <v>-</v>
      </c>
      <c r="C43" s="63" t="str">
        <f t="shared" si="12"/>
        <v>-</v>
      </c>
      <c r="D43" s="63" t="str">
        <f t="shared" si="12"/>
        <v>-</v>
      </c>
      <c r="E43" s="63" t="str">
        <f t="shared" si="12"/>
        <v>-</v>
      </c>
      <c r="F43" s="63" t="str">
        <f t="shared" si="12"/>
        <v>+</v>
      </c>
      <c r="G43" s="63" t="str">
        <f t="shared" si="12"/>
        <v>-</v>
      </c>
      <c r="H43" s="63" t="str">
        <f t="shared" si="12"/>
        <v>-</v>
      </c>
      <c r="I43" s="63" t="str">
        <f t="shared" si="12"/>
        <v>-</v>
      </c>
      <c r="J43" s="63" t="str">
        <f t="shared" si="12"/>
        <v>-</v>
      </c>
      <c r="K43" s="63" t="str">
        <f t="shared" si="12"/>
        <v>-</v>
      </c>
      <c r="L43" s="63" t="str">
        <f t="shared" si="12"/>
        <v>-</v>
      </c>
      <c r="M43" s="64" t="str">
        <f t="shared" si="12"/>
        <v>-</v>
      </c>
    </row>
    <row r="44" spans="1:13" s="28" customFormat="1" ht="15" hidden="1">
      <c r="A44" s="58" t="s">
        <v>5</v>
      </c>
      <c r="B44" s="84" t="str">
        <f aca="true" t="shared" si="13" ref="B44:M44">IF(B31&gt;=$I$20,"+","-")</f>
        <v>-</v>
      </c>
      <c r="C44" s="63" t="str">
        <f t="shared" si="13"/>
        <v>-</v>
      </c>
      <c r="D44" s="63" t="str">
        <f t="shared" si="13"/>
        <v>-</v>
      </c>
      <c r="E44" s="63" t="str">
        <f t="shared" si="13"/>
        <v>-</v>
      </c>
      <c r="F44" s="63" t="str">
        <f t="shared" si="13"/>
        <v>-</v>
      </c>
      <c r="G44" s="63" t="str">
        <f t="shared" si="13"/>
        <v>-</v>
      </c>
      <c r="H44" s="63" t="str">
        <f t="shared" si="13"/>
        <v>-</v>
      </c>
      <c r="I44" s="63" t="str">
        <f t="shared" si="13"/>
        <v>-</v>
      </c>
      <c r="J44" s="63" t="str">
        <f t="shared" si="13"/>
        <v>+</v>
      </c>
      <c r="K44" s="63" t="str">
        <f t="shared" si="13"/>
        <v>-</v>
      </c>
      <c r="L44" s="63" t="str">
        <f t="shared" si="13"/>
        <v>-</v>
      </c>
      <c r="M44" s="64" t="str">
        <f t="shared" si="13"/>
        <v>-</v>
      </c>
    </row>
    <row r="45" spans="1:13" s="28" customFormat="1" ht="15" hidden="1">
      <c r="A45" s="58" t="s">
        <v>6</v>
      </c>
      <c r="B45" s="84" t="str">
        <f aca="true" t="shared" si="14" ref="B45:M45">IF(B32&gt;=$I$20,"+","-")</f>
        <v>-</v>
      </c>
      <c r="C45" s="63" t="str">
        <f t="shared" si="14"/>
        <v>-</v>
      </c>
      <c r="D45" s="63" t="str">
        <f t="shared" si="14"/>
        <v>+</v>
      </c>
      <c r="E45" s="63" t="str">
        <f t="shared" si="14"/>
        <v>-</v>
      </c>
      <c r="F45" s="63" t="str">
        <f t="shared" si="14"/>
        <v>-</v>
      </c>
      <c r="G45" s="63" t="str">
        <f t="shared" si="14"/>
        <v>+</v>
      </c>
      <c r="H45" s="63" t="str">
        <f t="shared" si="14"/>
        <v>-</v>
      </c>
      <c r="I45" s="63" t="str">
        <f t="shared" si="14"/>
        <v>-</v>
      </c>
      <c r="J45" s="63" t="str">
        <f t="shared" si="14"/>
        <v>-</v>
      </c>
      <c r="K45" s="63" t="str">
        <f t="shared" si="14"/>
        <v>-</v>
      </c>
      <c r="L45" s="63" t="str">
        <f t="shared" si="14"/>
        <v>-</v>
      </c>
      <c r="M45" s="64" t="str">
        <f t="shared" si="14"/>
        <v>-</v>
      </c>
    </row>
    <row r="46" spans="1:13" s="28" customFormat="1" ht="15.75" hidden="1" thickBot="1">
      <c r="A46" s="83" t="s">
        <v>7</v>
      </c>
      <c r="B46" s="66" t="str">
        <f aca="true" t="shared" si="15" ref="B46:M46">IF(B33&gt;=$I$20,"+","-")</f>
        <v>+</v>
      </c>
      <c r="C46" s="67" t="str">
        <f t="shared" si="15"/>
        <v>-</v>
      </c>
      <c r="D46" s="67" t="str">
        <f t="shared" si="15"/>
        <v>-</v>
      </c>
      <c r="E46" s="67" t="str">
        <f t="shared" si="15"/>
        <v>-</v>
      </c>
      <c r="F46" s="67" t="str">
        <f t="shared" si="15"/>
        <v>-</v>
      </c>
      <c r="G46" s="67" t="str">
        <f t="shared" si="15"/>
        <v>-</v>
      </c>
      <c r="H46" s="67" t="str">
        <f t="shared" si="15"/>
        <v>-</v>
      </c>
      <c r="I46" s="67" t="str">
        <f t="shared" si="15"/>
        <v>-</v>
      </c>
      <c r="J46" s="67" t="str">
        <f t="shared" si="15"/>
        <v>-</v>
      </c>
      <c r="K46" s="67" t="str">
        <f t="shared" si="15"/>
        <v>-</v>
      </c>
      <c r="L46" s="67" t="str">
        <f t="shared" si="15"/>
        <v>-</v>
      </c>
      <c r="M46" s="68" t="str">
        <f t="shared" si="15"/>
        <v>-</v>
      </c>
    </row>
    <row r="47" s="28" customFormat="1" ht="12.75" hidden="1">
      <c r="A47" s="35"/>
    </row>
    <row r="48" s="28" customFormat="1" ht="13.5" hidden="1" thickBot="1"/>
    <row r="49" spans="1:13" s="28" customFormat="1" ht="15.75" hidden="1" thickBot="1">
      <c r="A49" s="24"/>
      <c r="B49" s="25">
        <v>1</v>
      </c>
      <c r="C49" s="26">
        <v>2</v>
      </c>
      <c r="D49" s="26">
        <v>3</v>
      </c>
      <c r="E49" s="26">
        <v>4</v>
      </c>
      <c r="F49" s="26">
        <v>5</v>
      </c>
      <c r="G49" s="26">
        <v>6</v>
      </c>
      <c r="H49" s="26">
        <v>7</v>
      </c>
      <c r="I49" s="26">
        <v>8</v>
      </c>
      <c r="J49" s="26">
        <v>9</v>
      </c>
      <c r="K49" s="26">
        <v>10</v>
      </c>
      <c r="L49" s="26">
        <v>11</v>
      </c>
      <c r="M49" s="27">
        <v>12</v>
      </c>
    </row>
    <row r="50" spans="1:13" s="28" customFormat="1" ht="15" hidden="1">
      <c r="A50" s="29" t="s">
        <v>0</v>
      </c>
      <c r="B50" s="107" t="str">
        <f aca="true" t="shared" si="16" ref="B50:M50">IF(B26&lt;$I$21,"-","+")</f>
        <v>+</v>
      </c>
      <c r="C50" s="60" t="str">
        <f t="shared" si="16"/>
        <v>+</v>
      </c>
      <c r="D50" s="60" t="str">
        <f t="shared" si="16"/>
        <v>-</v>
      </c>
      <c r="E50" s="60" t="str">
        <f t="shared" si="16"/>
        <v>-</v>
      </c>
      <c r="F50" s="60" t="str">
        <f t="shared" si="16"/>
        <v>-</v>
      </c>
      <c r="G50" s="60" t="str">
        <f t="shared" si="16"/>
        <v>-</v>
      </c>
      <c r="H50" s="60" t="str">
        <f t="shared" si="16"/>
        <v>-</v>
      </c>
      <c r="I50" s="60" t="str">
        <f t="shared" si="16"/>
        <v>-</v>
      </c>
      <c r="J50" s="60" t="str">
        <f t="shared" si="16"/>
        <v>-</v>
      </c>
      <c r="K50" s="60" t="str">
        <f t="shared" si="16"/>
        <v>-</v>
      </c>
      <c r="L50" s="60" t="str">
        <f t="shared" si="16"/>
        <v>-</v>
      </c>
      <c r="M50" s="61" t="str">
        <f t="shared" si="16"/>
        <v>-</v>
      </c>
    </row>
    <row r="51" spans="1:13" s="28" customFormat="1" ht="15" hidden="1">
      <c r="A51" s="30" t="s">
        <v>1</v>
      </c>
      <c r="B51" s="84" t="str">
        <f aca="true" t="shared" si="17" ref="B51:M51">IF(B27&lt;$I$21,"-","+")</f>
        <v>-</v>
      </c>
      <c r="C51" s="63" t="str">
        <f t="shared" si="17"/>
        <v>-</v>
      </c>
      <c r="D51" s="63" t="str">
        <f t="shared" si="17"/>
        <v>-</v>
      </c>
      <c r="E51" s="63" t="str">
        <f t="shared" si="17"/>
        <v>-</v>
      </c>
      <c r="F51" s="63" t="str">
        <f t="shared" si="17"/>
        <v>-</v>
      </c>
      <c r="G51" s="63" t="str">
        <f t="shared" si="17"/>
        <v>+</v>
      </c>
      <c r="H51" s="63" t="str">
        <f t="shared" si="17"/>
        <v>-</v>
      </c>
      <c r="I51" s="63" t="str">
        <f t="shared" si="17"/>
        <v>-</v>
      </c>
      <c r="J51" s="63" t="str">
        <f t="shared" si="17"/>
        <v>-</v>
      </c>
      <c r="K51" s="63" t="str">
        <f t="shared" si="17"/>
        <v>-</v>
      </c>
      <c r="L51" s="63" t="str">
        <f t="shared" si="17"/>
        <v>-</v>
      </c>
      <c r="M51" s="64" t="str">
        <f t="shared" si="17"/>
        <v>-</v>
      </c>
    </row>
    <row r="52" spans="1:13" s="28" customFormat="1" ht="15" hidden="1">
      <c r="A52" s="30" t="s">
        <v>2</v>
      </c>
      <c r="B52" s="84" t="str">
        <f aca="true" t="shared" si="18" ref="B52:M52">IF(B28&lt;$I$21,"-","+")</f>
        <v>-</v>
      </c>
      <c r="C52" s="63" t="str">
        <f t="shared" si="18"/>
        <v>-</v>
      </c>
      <c r="D52" s="63" t="str">
        <f t="shared" si="18"/>
        <v>-</v>
      </c>
      <c r="E52" s="63" t="str">
        <f t="shared" si="18"/>
        <v>-</v>
      </c>
      <c r="F52" s="63" t="str">
        <f t="shared" si="18"/>
        <v>-</v>
      </c>
      <c r="G52" s="63" t="str">
        <f t="shared" si="18"/>
        <v>+</v>
      </c>
      <c r="H52" s="63" t="str">
        <f t="shared" si="18"/>
        <v>-</v>
      </c>
      <c r="I52" s="63" t="str">
        <f t="shared" si="18"/>
        <v>-</v>
      </c>
      <c r="J52" s="63" t="str">
        <f t="shared" si="18"/>
        <v>-</v>
      </c>
      <c r="K52" s="63" t="str">
        <f t="shared" si="18"/>
        <v>-</v>
      </c>
      <c r="L52" s="63" t="str">
        <f t="shared" si="18"/>
        <v>-</v>
      </c>
      <c r="M52" s="64" t="str">
        <f t="shared" si="18"/>
        <v>-</v>
      </c>
    </row>
    <row r="53" spans="1:13" s="28" customFormat="1" ht="15" hidden="1">
      <c r="A53" s="30" t="s">
        <v>3</v>
      </c>
      <c r="B53" s="84" t="str">
        <f aca="true" t="shared" si="19" ref="B53:M53">IF(B29&lt;$I$21,"-","+")</f>
        <v>-</v>
      </c>
      <c r="C53" s="63" t="str">
        <f t="shared" si="19"/>
        <v>-</v>
      </c>
      <c r="D53" s="63" t="str">
        <f t="shared" si="19"/>
        <v>-</v>
      </c>
      <c r="E53" s="63" t="str">
        <f t="shared" si="19"/>
        <v>-</v>
      </c>
      <c r="F53" s="63" t="str">
        <f t="shared" si="19"/>
        <v>-</v>
      </c>
      <c r="G53" s="63" t="str">
        <f t="shared" si="19"/>
        <v>-</v>
      </c>
      <c r="H53" s="63" t="str">
        <f t="shared" si="19"/>
        <v>-</v>
      </c>
      <c r="I53" s="63" t="str">
        <f t="shared" si="19"/>
        <v>+</v>
      </c>
      <c r="J53" s="63" t="str">
        <f t="shared" si="19"/>
        <v>-</v>
      </c>
      <c r="K53" s="63" t="str">
        <f t="shared" si="19"/>
        <v>-</v>
      </c>
      <c r="L53" s="63" t="str">
        <f t="shared" si="19"/>
        <v>-</v>
      </c>
      <c r="M53" s="64" t="str">
        <f t="shared" si="19"/>
        <v>-</v>
      </c>
    </row>
    <row r="54" spans="1:13" s="28" customFormat="1" ht="15" hidden="1">
      <c r="A54" s="30" t="s">
        <v>4</v>
      </c>
      <c r="B54" s="84" t="str">
        <f aca="true" t="shared" si="20" ref="B54:M54">IF(B30&lt;$I$21,"-","+")</f>
        <v>-</v>
      </c>
      <c r="C54" s="63" t="str">
        <f t="shared" si="20"/>
        <v>-</v>
      </c>
      <c r="D54" s="63" t="str">
        <f t="shared" si="20"/>
        <v>-</v>
      </c>
      <c r="E54" s="63" t="str">
        <f t="shared" si="20"/>
        <v>-</v>
      </c>
      <c r="F54" s="63" t="str">
        <f t="shared" si="20"/>
        <v>+</v>
      </c>
      <c r="G54" s="63" t="str">
        <f t="shared" si="20"/>
        <v>-</v>
      </c>
      <c r="H54" s="63" t="str">
        <f t="shared" si="20"/>
        <v>-</v>
      </c>
      <c r="I54" s="63" t="str">
        <f t="shared" si="20"/>
        <v>+</v>
      </c>
      <c r="J54" s="63" t="str">
        <f t="shared" si="20"/>
        <v>-</v>
      </c>
      <c r="K54" s="63" t="str">
        <f t="shared" si="20"/>
        <v>+</v>
      </c>
      <c r="L54" s="63" t="str">
        <f t="shared" si="20"/>
        <v>-</v>
      </c>
      <c r="M54" s="64" t="str">
        <f t="shared" si="20"/>
        <v>-</v>
      </c>
    </row>
    <row r="55" spans="1:13" s="28" customFormat="1" ht="15" hidden="1">
      <c r="A55" s="30" t="s">
        <v>5</v>
      </c>
      <c r="B55" s="84" t="str">
        <f aca="true" t="shared" si="21" ref="B55:M55">IF(B31&lt;$I$21,"-","+")</f>
        <v>-</v>
      </c>
      <c r="C55" s="63" t="str">
        <f t="shared" si="21"/>
        <v>-</v>
      </c>
      <c r="D55" s="63" t="str">
        <f t="shared" si="21"/>
        <v>-</v>
      </c>
      <c r="E55" s="63" t="str">
        <f t="shared" si="21"/>
        <v>-</v>
      </c>
      <c r="F55" s="63" t="str">
        <f t="shared" si="21"/>
        <v>-</v>
      </c>
      <c r="G55" s="63" t="str">
        <f t="shared" si="21"/>
        <v>+</v>
      </c>
      <c r="H55" s="63" t="str">
        <f t="shared" si="21"/>
        <v>-</v>
      </c>
      <c r="I55" s="63" t="str">
        <f t="shared" si="21"/>
        <v>-</v>
      </c>
      <c r="J55" s="63" t="str">
        <f t="shared" si="21"/>
        <v>+</v>
      </c>
      <c r="K55" s="63" t="str">
        <f t="shared" si="21"/>
        <v>-</v>
      </c>
      <c r="L55" s="63" t="str">
        <f t="shared" si="21"/>
        <v>-</v>
      </c>
      <c r="M55" s="64" t="str">
        <f t="shared" si="21"/>
        <v>-</v>
      </c>
    </row>
    <row r="56" spans="1:13" s="28" customFormat="1" ht="15" hidden="1">
      <c r="A56" s="30" t="s">
        <v>6</v>
      </c>
      <c r="B56" s="84" t="str">
        <f aca="true" t="shared" si="22" ref="B56:M56">IF(B32&lt;$I$21,"-","+")</f>
        <v>-</v>
      </c>
      <c r="C56" s="63" t="str">
        <f t="shared" si="22"/>
        <v>-</v>
      </c>
      <c r="D56" s="63" t="str">
        <f t="shared" si="22"/>
        <v>+</v>
      </c>
      <c r="E56" s="63" t="str">
        <f t="shared" si="22"/>
        <v>-</v>
      </c>
      <c r="F56" s="63" t="str">
        <f t="shared" si="22"/>
        <v>-</v>
      </c>
      <c r="G56" s="63" t="str">
        <f t="shared" si="22"/>
        <v>+</v>
      </c>
      <c r="H56" s="63" t="str">
        <f t="shared" si="22"/>
        <v>-</v>
      </c>
      <c r="I56" s="63" t="str">
        <f t="shared" si="22"/>
        <v>-</v>
      </c>
      <c r="J56" s="63" t="str">
        <f t="shared" si="22"/>
        <v>-</v>
      </c>
      <c r="K56" s="63" t="str">
        <f t="shared" si="22"/>
        <v>-</v>
      </c>
      <c r="L56" s="63" t="str">
        <f t="shared" si="22"/>
        <v>-</v>
      </c>
      <c r="M56" s="64" t="str">
        <f t="shared" si="22"/>
        <v>-</v>
      </c>
    </row>
    <row r="57" spans="1:13" s="28" customFormat="1" ht="15.75" hidden="1" thickBot="1">
      <c r="A57" s="31" t="s">
        <v>7</v>
      </c>
      <c r="B57" s="66" t="str">
        <f aca="true" t="shared" si="23" ref="B57:M57">IF(B33&lt;$I$21,"-","+")</f>
        <v>+</v>
      </c>
      <c r="C57" s="67" t="str">
        <f t="shared" si="23"/>
        <v>+</v>
      </c>
      <c r="D57" s="67" t="str">
        <f t="shared" si="23"/>
        <v>-</v>
      </c>
      <c r="E57" s="67" t="str">
        <f t="shared" si="23"/>
        <v>-</v>
      </c>
      <c r="F57" s="67" t="str">
        <f t="shared" si="23"/>
        <v>-</v>
      </c>
      <c r="G57" s="67" t="str">
        <f t="shared" si="23"/>
        <v>-</v>
      </c>
      <c r="H57" s="67" t="str">
        <f t="shared" si="23"/>
        <v>-</v>
      </c>
      <c r="I57" s="67" t="str">
        <f t="shared" si="23"/>
        <v>-</v>
      </c>
      <c r="J57" s="67" t="str">
        <f t="shared" si="23"/>
        <v>-</v>
      </c>
      <c r="K57" s="67" t="str">
        <f t="shared" si="23"/>
        <v>-</v>
      </c>
      <c r="L57" s="67" t="str">
        <f t="shared" si="23"/>
        <v>-</v>
      </c>
      <c r="M57" s="68" t="str">
        <f t="shared" si="23"/>
        <v>+</v>
      </c>
    </row>
    <row r="58" spans="1:13" s="28" customFormat="1" ht="15" hidden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s="28" customFormat="1" ht="15.75" thickBot="1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s="28" customFormat="1" ht="15.75" thickBot="1">
      <c r="A60" s="24"/>
      <c r="B60" s="25">
        <v>1</v>
      </c>
      <c r="C60" s="26">
        <v>2</v>
      </c>
      <c r="D60" s="26">
        <v>3</v>
      </c>
      <c r="E60" s="26">
        <v>4</v>
      </c>
      <c r="F60" s="26">
        <v>5</v>
      </c>
      <c r="G60" s="26">
        <v>6</v>
      </c>
      <c r="H60" s="26">
        <v>7</v>
      </c>
      <c r="I60" s="26">
        <v>8</v>
      </c>
      <c r="J60" s="26">
        <v>9</v>
      </c>
      <c r="K60" s="26">
        <v>10</v>
      </c>
      <c r="L60" s="26">
        <v>11</v>
      </c>
      <c r="M60" s="27">
        <v>12</v>
      </c>
    </row>
    <row r="61" spans="1:13" s="28" customFormat="1" ht="15">
      <c r="A61" s="29" t="s">
        <v>0</v>
      </c>
      <c r="B61" s="59" t="str">
        <f aca="true" t="shared" si="24" ref="B61:M61">IF(B39=B50,B39,"D")</f>
        <v>+</v>
      </c>
      <c r="C61" s="59" t="str">
        <f t="shared" si="24"/>
        <v>+</v>
      </c>
      <c r="D61" s="59" t="str">
        <f t="shared" si="24"/>
        <v>-</v>
      </c>
      <c r="E61" s="60" t="str">
        <f t="shared" si="24"/>
        <v>-</v>
      </c>
      <c r="F61" s="60" t="str">
        <f t="shared" si="24"/>
        <v>-</v>
      </c>
      <c r="G61" s="60" t="str">
        <f t="shared" si="24"/>
        <v>-</v>
      </c>
      <c r="H61" s="60" t="str">
        <f t="shared" si="24"/>
        <v>-</v>
      </c>
      <c r="I61" s="60" t="str">
        <f t="shared" si="24"/>
        <v>-</v>
      </c>
      <c r="J61" s="60" t="str">
        <f t="shared" si="24"/>
        <v>-</v>
      </c>
      <c r="K61" s="60" t="str">
        <f t="shared" si="24"/>
        <v>-</v>
      </c>
      <c r="L61" s="60" t="str">
        <f t="shared" si="24"/>
        <v>-</v>
      </c>
      <c r="M61" s="61" t="str">
        <f t="shared" si="24"/>
        <v>-</v>
      </c>
    </row>
    <row r="62" spans="1:13" s="28" customFormat="1" ht="15">
      <c r="A62" s="30" t="s">
        <v>1</v>
      </c>
      <c r="B62" s="62" t="str">
        <f aca="true" t="shared" si="25" ref="B62:M62">IF(B40=B51,B40,"D")</f>
        <v>-</v>
      </c>
      <c r="C62" s="62" t="str">
        <f t="shared" si="25"/>
        <v>-</v>
      </c>
      <c r="D62" s="62" t="str">
        <f t="shared" si="25"/>
        <v>-</v>
      </c>
      <c r="E62" s="63" t="str">
        <f t="shared" si="25"/>
        <v>-</v>
      </c>
      <c r="F62" s="63" t="str">
        <f t="shared" si="25"/>
        <v>-</v>
      </c>
      <c r="G62" s="63" t="str">
        <f t="shared" si="25"/>
        <v>D</v>
      </c>
      <c r="H62" s="63" t="str">
        <f t="shared" si="25"/>
        <v>-</v>
      </c>
      <c r="I62" s="63" t="str">
        <f t="shared" si="25"/>
        <v>-</v>
      </c>
      <c r="J62" s="63" t="str">
        <f t="shared" si="25"/>
        <v>-</v>
      </c>
      <c r="K62" s="63" t="str">
        <f t="shared" si="25"/>
        <v>-</v>
      </c>
      <c r="L62" s="63" t="str">
        <f t="shared" si="25"/>
        <v>-</v>
      </c>
      <c r="M62" s="64" t="str">
        <f t="shared" si="25"/>
        <v>-</v>
      </c>
    </row>
    <row r="63" spans="1:13" s="28" customFormat="1" ht="15">
      <c r="A63" s="30" t="s">
        <v>2</v>
      </c>
      <c r="B63" s="65" t="str">
        <f aca="true" t="shared" si="26" ref="B63:M63">IF(B41=B52,B41,"D")</f>
        <v>-</v>
      </c>
      <c r="C63" s="82" t="str">
        <f t="shared" si="26"/>
        <v>-</v>
      </c>
      <c r="D63" s="63" t="str">
        <f t="shared" si="26"/>
        <v>-</v>
      </c>
      <c r="E63" s="63" t="str">
        <f t="shared" si="26"/>
        <v>-</v>
      </c>
      <c r="F63" s="63" t="str">
        <f t="shared" si="26"/>
        <v>-</v>
      </c>
      <c r="G63" s="63" t="str">
        <f t="shared" si="26"/>
        <v>+</v>
      </c>
      <c r="H63" s="63" t="str">
        <f t="shared" si="26"/>
        <v>-</v>
      </c>
      <c r="I63" s="63" t="str">
        <f t="shared" si="26"/>
        <v>-</v>
      </c>
      <c r="J63" s="63" t="str">
        <f t="shared" si="26"/>
        <v>-</v>
      </c>
      <c r="K63" s="63" t="str">
        <f t="shared" si="26"/>
        <v>-</v>
      </c>
      <c r="L63" s="63" t="str">
        <f t="shared" si="26"/>
        <v>-</v>
      </c>
      <c r="M63" s="64" t="str">
        <f t="shared" si="26"/>
        <v>-</v>
      </c>
    </row>
    <row r="64" spans="1:13" s="28" customFormat="1" ht="15">
      <c r="A64" s="30" t="s">
        <v>3</v>
      </c>
      <c r="B64" s="84" t="str">
        <f aca="true" t="shared" si="27" ref="B64:M64">IF(B42=B53,B42,"D")</f>
        <v>-</v>
      </c>
      <c r="C64" s="63" t="str">
        <f t="shared" si="27"/>
        <v>-</v>
      </c>
      <c r="D64" s="63" t="str">
        <f t="shared" si="27"/>
        <v>-</v>
      </c>
      <c r="E64" s="63" t="str">
        <f t="shared" si="27"/>
        <v>-</v>
      </c>
      <c r="F64" s="63" t="str">
        <f t="shared" si="27"/>
        <v>-</v>
      </c>
      <c r="G64" s="63" t="str">
        <f t="shared" si="27"/>
        <v>-</v>
      </c>
      <c r="H64" s="63" t="str">
        <f t="shared" si="27"/>
        <v>-</v>
      </c>
      <c r="I64" s="63" t="str">
        <f t="shared" si="27"/>
        <v>D</v>
      </c>
      <c r="J64" s="63" t="str">
        <f t="shared" si="27"/>
        <v>-</v>
      </c>
      <c r="K64" s="63" t="str">
        <f t="shared" si="27"/>
        <v>-</v>
      </c>
      <c r="L64" s="63" t="str">
        <f t="shared" si="27"/>
        <v>-</v>
      </c>
      <c r="M64" s="64" t="str">
        <f t="shared" si="27"/>
        <v>-</v>
      </c>
    </row>
    <row r="65" spans="1:13" s="28" customFormat="1" ht="15">
      <c r="A65" s="30" t="s">
        <v>4</v>
      </c>
      <c r="B65" s="84" t="str">
        <f aca="true" t="shared" si="28" ref="B65:M65">IF(B43=B54,B43,"D")</f>
        <v>-</v>
      </c>
      <c r="C65" s="63" t="str">
        <f t="shared" si="28"/>
        <v>-</v>
      </c>
      <c r="D65" s="63" t="str">
        <f t="shared" si="28"/>
        <v>-</v>
      </c>
      <c r="E65" s="63" t="str">
        <f t="shared" si="28"/>
        <v>-</v>
      </c>
      <c r="F65" s="63" t="str">
        <f t="shared" si="28"/>
        <v>+</v>
      </c>
      <c r="G65" s="63" t="str">
        <f t="shared" si="28"/>
        <v>-</v>
      </c>
      <c r="H65" s="63" t="str">
        <f t="shared" si="28"/>
        <v>-</v>
      </c>
      <c r="I65" s="63" t="str">
        <f t="shared" si="28"/>
        <v>D</v>
      </c>
      <c r="J65" s="63" t="str">
        <f t="shared" si="28"/>
        <v>-</v>
      </c>
      <c r="K65" s="63" t="str">
        <f t="shared" si="28"/>
        <v>D</v>
      </c>
      <c r="L65" s="63" t="str">
        <f t="shared" si="28"/>
        <v>-</v>
      </c>
      <c r="M65" s="64" t="str">
        <f t="shared" si="28"/>
        <v>-</v>
      </c>
    </row>
    <row r="66" spans="1:13" s="28" customFormat="1" ht="15">
      <c r="A66" s="30" t="s">
        <v>5</v>
      </c>
      <c r="B66" s="84" t="str">
        <f aca="true" t="shared" si="29" ref="B66:M66">IF(B44=B55,B44,"D")</f>
        <v>-</v>
      </c>
      <c r="C66" s="63" t="str">
        <f t="shared" si="29"/>
        <v>-</v>
      </c>
      <c r="D66" s="63" t="str">
        <f t="shared" si="29"/>
        <v>-</v>
      </c>
      <c r="E66" s="63" t="str">
        <f t="shared" si="29"/>
        <v>-</v>
      </c>
      <c r="F66" s="63" t="str">
        <f t="shared" si="29"/>
        <v>-</v>
      </c>
      <c r="G66" s="63" t="str">
        <f t="shared" si="29"/>
        <v>D</v>
      </c>
      <c r="H66" s="63" t="str">
        <f t="shared" si="29"/>
        <v>-</v>
      </c>
      <c r="I66" s="63" t="str">
        <f t="shared" si="29"/>
        <v>-</v>
      </c>
      <c r="J66" s="63" t="str">
        <f t="shared" si="29"/>
        <v>+</v>
      </c>
      <c r="K66" s="63" t="str">
        <f t="shared" si="29"/>
        <v>-</v>
      </c>
      <c r="L66" s="63" t="str">
        <f t="shared" si="29"/>
        <v>-</v>
      </c>
      <c r="M66" s="64" t="str">
        <f t="shared" si="29"/>
        <v>-</v>
      </c>
    </row>
    <row r="67" spans="1:13" s="28" customFormat="1" ht="15">
      <c r="A67" s="30" t="s">
        <v>6</v>
      </c>
      <c r="B67" s="84" t="str">
        <f aca="true" t="shared" si="30" ref="B67:M67">IF(B45=B56,B45,"D")</f>
        <v>-</v>
      </c>
      <c r="C67" s="63" t="str">
        <f t="shared" si="30"/>
        <v>-</v>
      </c>
      <c r="D67" s="63" t="str">
        <f t="shared" si="30"/>
        <v>+</v>
      </c>
      <c r="E67" s="63" t="str">
        <f t="shared" si="30"/>
        <v>-</v>
      </c>
      <c r="F67" s="63" t="str">
        <f t="shared" si="30"/>
        <v>-</v>
      </c>
      <c r="G67" s="63" t="str">
        <f t="shared" si="30"/>
        <v>+</v>
      </c>
      <c r="H67" s="63" t="str">
        <f t="shared" si="30"/>
        <v>-</v>
      </c>
      <c r="I67" s="63" t="str">
        <f t="shared" si="30"/>
        <v>-</v>
      </c>
      <c r="J67" s="63" t="str">
        <f t="shared" si="30"/>
        <v>-</v>
      </c>
      <c r="K67" s="63" t="str">
        <f t="shared" si="30"/>
        <v>-</v>
      </c>
      <c r="L67" s="63" t="str">
        <f t="shared" si="30"/>
        <v>-</v>
      </c>
      <c r="M67" s="64" t="str">
        <f t="shared" si="30"/>
        <v>-</v>
      </c>
    </row>
    <row r="68" spans="1:14" ht="15.75" thickBot="1">
      <c r="A68" s="31" t="s">
        <v>7</v>
      </c>
      <c r="B68" s="66" t="str">
        <f aca="true" t="shared" si="31" ref="B68:M68">IF(B46=B57,B46,"D")</f>
        <v>+</v>
      </c>
      <c r="C68" s="67" t="str">
        <f t="shared" si="31"/>
        <v>D</v>
      </c>
      <c r="D68" s="67" t="str">
        <f t="shared" si="31"/>
        <v>-</v>
      </c>
      <c r="E68" s="67" t="str">
        <f t="shared" si="31"/>
        <v>-</v>
      </c>
      <c r="F68" s="67" t="str">
        <f t="shared" si="31"/>
        <v>-</v>
      </c>
      <c r="G68" s="67" t="str">
        <f t="shared" si="31"/>
        <v>-</v>
      </c>
      <c r="H68" s="67" t="str">
        <f t="shared" si="31"/>
        <v>-</v>
      </c>
      <c r="I68" s="67" t="str">
        <f t="shared" si="31"/>
        <v>-</v>
      </c>
      <c r="J68" s="67" t="str">
        <f t="shared" si="31"/>
        <v>-</v>
      </c>
      <c r="K68" s="67" t="str">
        <f t="shared" si="31"/>
        <v>-</v>
      </c>
      <c r="L68" s="67" t="str">
        <f t="shared" si="31"/>
        <v>-</v>
      </c>
      <c r="M68" s="68" t="str">
        <f t="shared" si="31"/>
        <v>D</v>
      </c>
      <c r="N68" s="28"/>
    </row>
    <row r="69" spans="1:14" ht="12.75">
      <c r="A69" s="35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>
      <c r="A70" s="35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>
      <c r="A71" s="35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>
      <c r="A72" s="35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2.75">
      <c r="A73" s="35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>
      <c r="A74" s="35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>
      <c r="A75" s="35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2.75">
      <c r="A76" s="35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3" ht="12.75">
      <c r="A77" s="35"/>
      <c r="F77" s="28"/>
      <c r="G77" s="28"/>
      <c r="H77" s="28"/>
      <c r="I77" s="28"/>
      <c r="J77" s="28"/>
      <c r="K77" s="28"/>
      <c r="L77" s="28"/>
      <c r="M77" s="28"/>
    </row>
    <row r="78" spans="1:13" ht="15">
      <c r="A78" s="35"/>
      <c r="C78" s="28"/>
      <c r="D78" s="36"/>
      <c r="E78" s="37" t="s">
        <v>8</v>
      </c>
      <c r="F78" s="37" t="s">
        <v>9</v>
      </c>
      <c r="G78" s="28"/>
      <c r="H78" s="28"/>
      <c r="I78" s="28"/>
      <c r="J78" s="28"/>
      <c r="K78" s="28"/>
      <c r="L78" s="28"/>
      <c r="M78" s="28"/>
    </row>
    <row r="79" spans="1:13" ht="15">
      <c r="A79" s="35"/>
      <c r="C79" s="137" t="s">
        <v>29</v>
      </c>
      <c r="D79" s="38" t="s">
        <v>10</v>
      </c>
      <c r="E79" s="39">
        <f>COUNTIF($B$61:$M$68,"+")</f>
        <v>8</v>
      </c>
      <c r="F79" s="40">
        <f>$E$79/96*100</f>
        <v>8.333333333333332</v>
      </c>
      <c r="G79" s="28"/>
      <c r="H79" s="28"/>
      <c r="I79" s="28"/>
      <c r="J79" s="28"/>
      <c r="K79" s="28"/>
      <c r="L79" s="28"/>
      <c r="M79" s="28"/>
    </row>
    <row r="80" spans="1:13" ht="15">
      <c r="A80" s="35"/>
      <c r="C80" s="138"/>
      <c r="D80" s="41" t="s">
        <v>11</v>
      </c>
      <c r="E80" s="39">
        <f>COUNTIF($B$61:$M$68,"-")</f>
        <v>81</v>
      </c>
      <c r="F80" s="40">
        <f>$E$80/96*100</f>
        <v>84.375</v>
      </c>
      <c r="G80" s="28"/>
      <c r="H80" s="28"/>
      <c r="I80" s="28"/>
      <c r="J80" s="28"/>
      <c r="K80" s="28"/>
      <c r="L80" s="28"/>
      <c r="M80" s="28"/>
    </row>
    <row r="81" spans="1:13" ht="15">
      <c r="A81" s="35"/>
      <c r="C81" s="138"/>
      <c r="D81" s="85" t="s">
        <v>3</v>
      </c>
      <c r="E81" s="39">
        <f>COUNTIF($B$61:$M$68,"D")</f>
        <v>7</v>
      </c>
      <c r="F81" s="40">
        <f>$E$81/96*100</f>
        <v>7.291666666666667</v>
      </c>
      <c r="G81" s="28"/>
      <c r="H81" s="28"/>
      <c r="I81" s="28"/>
      <c r="J81" s="28"/>
      <c r="K81" s="28"/>
      <c r="L81" s="28"/>
      <c r="M81" s="28"/>
    </row>
    <row r="82" spans="1:13" ht="14.25">
      <c r="A82" s="35"/>
      <c r="C82" s="139"/>
      <c r="D82" s="90" t="s">
        <v>26</v>
      </c>
      <c r="E82" s="39">
        <f>SUM(E79:E81)</f>
        <v>96</v>
      </c>
      <c r="F82" s="92">
        <f>SUM(F79:F81)</f>
        <v>100</v>
      </c>
      <c r="G82" s="28"/>
      <c r="H82" s="28"/>
      <c r="I82" s="28"/>
      <c r="J82" s="28"/>
      <c r="K82" s="28"/>
      <c r="L82" s="28"/>
      <c r="M82" s="28"/>
    </row>
    <row r="83" spans="1:13" ht="12.75">
      <c r="A83" s="35"/>
      <c r="F83" s="28"/>
      <c r="G83" s="28"/>
      <c r="H83" s="28"/>
      <c r="I83" s="28"/>
      <c r="J83" s="28"/>
      <c r="K83" s="28"/>
      <c r="L83" s="28"/>
      <c r="M83" s="28"/>
    </row>
    <row r="84" spans="1:13" ht="12.75">
      <c r="A84" s="35"/>
      <c r="F84" s="28"/>
      <c r="G84" s="28"/>
      <c r="H84" s="28"/>
      <c r="I84" s="28"/>
      <c r="J84" s="28"/>
      <c r="K84" s="28"/>
      <c r="L84" s="28"/>
      <c r="M84" s="28"/>
    </row>
    <row r="85" spans="1:13" ht="12.75">
      <c r="A85" s="35"/>
      <c r="C85" s="99" t="s">
        <v>30</v>
      </c>
      <c r="F85" s="28"/>
      <c r="G85" s="28"/>
      <c r="H85" s="28"/>
      <c r="I85" s="28"/>
      <c r="J85" s="28"/>
      <c r="K85" s="28"/>
      <c r="L85" s="28"/>
      <c r="M85" s="28"/>
    </row>
    <row r="86" ht="12.75">
      <c r="C86" s="99" t="s">
        <v>31</v>
      </c>
    </row>
  </sheetData>
  <sheetProtection password="D1EE" sheet="1" objects="1" scenarios="1"/>
  <protectedRanges>
    <protectedRange sqref="B9:M16" name="Rango2"/>
    <protectedRange sqref="A3:H4" name="Rango1"/>
  </protectedRanges>
  <mergeCells count="6">
    <mergeCell ref="C79:C82"/>
    <mergeCell ref="A35:M35"/>
    <mergeCell ref="F20:F21"/>
    <mergeCell ref="A1:M1"/>
    <mergeCell ref="A18:M18"/>
    <mergeCell ref="A23:M23"/>
  </mergeCells>
  <conditionalFormatting sqref="B47:M47">
    <cfRule type="cellIs" priority="1" dxfId="0" operator="equal" stopIfTrue="1">
      <formula>"+"</formula>
    </cfRule>
  </conditionalFormatting>
  <conditionalFormatting sqref="B61:M68">
    <cfRule type="cellIs" priority="2" dxfId="1" operator="equal" stopIfTrue="1">
      <formula>"+"</formula>
    </cfRule>
  </conditionalFormatting>
  <conditionalFormatting sqref="A38:A46 B49:M49 A49:A57 A60:A68 A58:M59 B60:M60 B38:M38">
    <cfRule type="cellIs" priority="3" dxfId="0" operator="equal" stopIfTrue="1">
      <formula>#REF!</formula>
    </cfRule>
  </conditionalFormatting>
  <printOptions horizontalCentered="1"/>
  <pageMargins left="0.7874015748031497" right="0.7874015748031497" top="0.63" bottom="0.41" header="0" footer="0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5"/>
  <sheetViews>
    <sheetView zoomScale="85" zoomScaleNormal="85" workbookViewId="0" topLeftCell="A1">
      <selection activeCell="Q14" sqref="Q14"/>
    </sheetView>
  </sheetViews>
  <sheetFormatPr defaultColWidth="7.8515625" defaultRowHeight="12.75"/>
  <cols>
    <col min="1" max="1" width="4.140625" style="1" customWidth="1"/>
    <col min="2" max="2" width="8.57421875" style="0" bestFit="1" customWidth="1"/>
    <col min="3" max="3" width="8.00390625" style="0" bestFit="1" customWidth="1"/>
    <col min="4" max="4" width="7.8515625" style="0" customWidth="1"/>
    <col min="5" max="5" width="8.00390625" style="0" bestFit="1" customWidth="1"/>
    <col min="6" max="6" width="8.00390625" style="0" customWidth="1"/>
    <col min="7" max="9" width="8.00390625" style="0" bestFit="1" customWidth="1"/>
    <col min="10" max="10" width="8.57421875" style="0" customWidth="1"/>
    <col min="11" max="11" width="8.00390625" style="0" bestFit="1" customWidth="1"/>
    <col min="12" max="12" width="7.8515625" style="0" customWidth="1"/>
    <col min="13" max="13" width="8.00390625" style="0" bestFit="1" customWidth="1"/>
    <col min="16" max="16" width="7.7109375" style="0" customWidth="1"/>
    <col min="17" max="17" width="8.28125" style="0" customWidth="1"/>
    <col min="19" max="27" width="4.00390625" style="0" customWidth="1"/>
  </cols>
  <sheetData>
    <row r="1" spans="1:13" ht="15.75">
      <c r="A1" s="143" t="s">
        <v>93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s="3" customFormat="1" ht="15">
      <c r="A3" s="91" t="s">
        <v>32</v>
      </c>
      <c r="B3" s="91"/>
      <c r="C3" s="91"/>
      <c r="D3" s="91"/>
      <c r="E3" s="91"/>
      <c r="F3" s="91"/>
      <c r="G3" s="89">
        <v>1.6</v>
      </c>
      <c r="H3" s="89">
        <v>1.55</v>
      </c>
      <c r="I3" s="91"/>
      <c r="J3" s="91"/>
      <c r="K3" s="91"/>
      <c r="L3" s="91"/>
      <c r="M3" s="91"/>
      <c r="N3" s="47"/>
    </row>
    <row r="4" spans="1:14" s="3" customFormat="1" ht="15">
      <c r="A4" s="91" t="s">
        <v>33</v>
      </c>
      <c r="B4" s="91"/>
      <c r="C4" s="91"/>
      <c r="D4" s="91"/>
      <c r="E4" s="91"/>
      <c r="F4" s="91"/>
      <c r="G4" s="79">
        <v>0.125</v>
      </c>
      <c r="H4" s="79">
        <v>0.13</v>
      </c>
      <c r="I4" s="91"/>
      <c r="J4" s="91"/>
      <c r="K4" s="91"/>
      <c r="L4" s="91"/>
      <c r="M4" s="91"/>
      <c r="N4" s="47"/>
    </row>
    <row r="5" spans="1:14" s="95" customFormat="1" ht="12.75">
      <c r="A5" s="98" t="s">
        <v>27</v>
      </c>
      <c r="B5" s="93"/>
      <c r="C5" s="93"/>
      <c r="D5" s="93"/>
      <c r="E5" s="93"/>
      <c r="F5" s="93"/>
      <c r="G5" s="96"/>
      <c r="H5" s="96"/>
      <c r="I5" s="93"/>
      <c r="J5" s="93"/>
      <c r="K5" s="93"/>
      <c r="L5" s="93"/>
      <c r="M5" s="93"/>
      <c r="N5" s="94"/>
    </row>
    <row r="6" spans="1:14" s="3" customFormat="1" ht="15">
      <c r="A6" s="98" t="s">
        <v>28</v>
      </c>
      <c r="B6" s="91"/>
      <c r="C6" s="91"/>
      <c r="D6" s="91"/>
      <c r="E6" s="91"/>
      <c r="F6" s="91"/>
      <c r="G6" s="97"/>
      <c r="H6" s="97"/>
      <c r="I6" s="91"/>
      <c r="J6" s="91"/>
      <c r="K6" s="91"/>
      <c r="L6" s="91"/>
      <c r="M6" s="91"/>
      <c r="N6" s="47"/>
    </row>
    <row r="7" s="3" customFormat="1" ht="13.5" thickBot="1"/>
    <row r="8" spans="1:13" ht="15.75" thickBot="1">
      <c r="A8" s="6"/>
      <c r="B8" s="7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9">
        <v>12</v>
      </c>
    </row>
    <row r="9" spans="1:13" ht="15">
      <c r="A9" s="8" t="s">
        <v>0</v>
      </c>
      <c r="B9" s="12">
        <v>1.6</v>
      </c>
      <c r="C9" s="12">
        <v>1.55</v>
      </c>
      <c r="D9" s="12">
        <v>0.26</v>
      </c>
      <c r="E9" s="12">
        <v>0.323</v>
      </c>
      <c r="F9" s="12">
        <v>0.3</v>
      </c>
      <c r="G9" s="12">
        <v>0.299</v>
      </c>
      <c r="H9" s="12">
        <v>0.288</v>
      </c>
      <c r="I9" s="12">
        <v>0.263</v>
      </c>
      <c r="J9" s="12">
        <v>0.388</v>
      </c>
      <c r="K9" s="12">
        <v>0.221</v>
      </c>
      <c r="L9" s="12">
        <v>0.311</v>
      </c>
      <c r="M9" s="20">
        <v>0.337</v>
      </c>
    </row>
    <row r="10" spans="1:13" ht="15">
      <c r="A10" s="9" t="s">
        <v>1</v>
      </c>
      <c r="B10" s="13">
        <v>0.125</v>
      </c>
      <c r="C10" s="13">
        <v>0.13</v>
      </c>
      <c r="D10" s="13">
        <v>0.25</v>
      </c>
      <c r="E10" s="13">
        <v>0.25</v>
      </c>
      <c r="F10" s="13">
        <v>0.258</v>
      </c>
      <c r="G10" s="13">
        <v>0.6</v>
      </c>
      <c r="H10" s="13">
        <v>0.258</v>
      </c>
      <c r="I10" s="13">
        <v>0.252</v>
      </c>
      <c r="J10" s="13">
        <v>0.299</v>
      </c>
      <c r="K10" s="13">
        <v>0.258</v>
      </c>
      <c r="L10" s="13">
        <v>0.2</v>
      </c>
      <c r="M10" s="21">
        <v>0.22</v>
      </c>
    </row>
    <row r="11" spans="1:13" ht="15">
      <c r="A11" s="9" t="s">
        <v>2</v>
      </c>
      <c r="B11" s="13">
        <v>0.299</v>
      </c>
      <c r="C11" s="13">
        <v>0.15</v>
      </c>
      <c r="D11" s="13">
        <v>0.28</v>
      </c>
      <c r="E11" s="13">
        <v>0.25</v>
      </c>
      <c r="F11" s="13">
        <v>0.19</v>
      </c>
      <c r="G11" s="13">
        <v>1.222</v>
      </c>
      <c r="H11" s="13">
        <v>0.25</v>
      </c>
      <c r="I11" s="13">
        <v>0.322</v>
      </c>
      <c r="J11" s="13">
        <v>0.287</v>
      </c>
      <c r="K11" s="13">
        <v>0.279</v>
      </c>
      <c r="L11" s="13">
        <v>0.245</v>
      </c>
      <c r="M11" s="21">
        <v>0.25</v>
      </c>
    </row>
    <row r="12" spans="1:13" ht="15">
      <c r="A12" s="9" t="s">
        <v>3</v>
      </c>
      <c r="B12" s="13">
        <v>0.35</v>
      </c>
      <c r="C12" s="13">
        <v>0.2</v>
      </c>
      <c r="D12" s="13">
        <v>0.4</v>
      </c>
      <c r="E12" s="13">
        <v>0.258</v>
      </c>
      <c r="F12" s="13">
        <v>0.216</v>
      </c>
      <c r="G12" s="13">
        <v>0.24</v>
      </c>
      <c r="H12" s="13">
        <v>0.399</v>
      </c>
      <c r="I12" s="13">
        <v>0.522</v>
      </c>
      <c r="J12" s="13">
        <v>0.222</v>
      </c>
      <c r="K12" s="13">
        <v>0.274</v>
      </c>
      <c r="L12" s="13">
        <v>0.222</v>
      </c>
      <c r="M12" s="21">
        <v>0.263</v>
      </c>
    </row>
    <row r="13" spans="1:13" ht="15">
      <c r="A13" s="9" t="s">
        <v>4</v>
      </c>
      <c r="B13" s="106">
        <v>0.3</v>
      </c>
      <c r="C13" s="13">
        <v>0.211</v>
      </c>
      <c r="D13" s="13">
        <v>0.241</v>
      </c>
      <c r="E13" s="13">
        <v>0.15</v>
      </c>
      <c r="F13" s="13">
        <v>1.19</v>
      </c>
      <c r="G13" s="13">
        <v>0.284</v>
      </c>
      <c r="H13" s="13">
        <v>0.263</v>
      </c>
      <c r="I13" s="13">
        <v>0.555</v>
      </c>
      <c r="J13" s="13">
        <v>0.222</v>
      </c>
      <c r="K13" s="13">
        <v>0.666</v>
      </c>
      <c r="L13" s="13">
        <v>0.28</v>
      </c>
      <c r="M13" s="21">
        <v>0.262</v>
      </c>
    </row>
    <row r="14" spans="1:13" ht="15">
      <c r="A14" s="9" t="s">
        <v>5</v>
      </c>
      <c r="B14" s="106">
        <v>0.25</v>
      </c>
      <c r="C14" s="13">
        <v>0.3</v>
      </c>
      <c r="D14" s="13">
        <v>0.221</v>
      </c>
      <c r="E14" s="13">
        <v>0.333</v>
      </c>
      <c r="F14" s="13">
        <v>0.3</v>
      </c>
      <c r="G14" s="13">
        <v>0.55</v>
      </c>
      <c r="H14" s="13">
        <v>0.25</v>
      </c>
      <c r="I14" s="13">
        <v>0.233</v>
      </c>
      <c r="J14" s="13">
        <v>0.993</v>
      </c>
      <c r="K14" s="13">
        <v>0.209</v>
      </c>
      <c r="L14" s="13">
        <v>0.298</v>
      </c>
      <c r="M14" s="21">
        <v>0.254</v>
      </c>
    </row>
    <row r="15" spans="1:13" ht="15">
      <c r="A15" s="9" t="s">
        <v>6</v>
      </c>
      <c r="B15" s="106">
        <v>0.29</v>
      </c>
      <c r="C15" s="13">
        <v>0.251</v>
      </c>
      <c r="D15" s="13">
        <v>0.96</v>
      </c>
      <c r="E15" s="13">
        <v>0.292</v>
      </c>
      <c r="F15" s="13">
        <v>0.2</v>
      </c>
      <c r="G15" s="13">
        <v>0.8</v>
      </c>
      <c r="H15" s="13">
        <v>0.22</v>
      </c>
      <c r="I15" s="13">
        <v>0.25</v>
      </c>
      <c r="J15" s="13">
        <v>0.155</v>
      </c>
      <c r="K15" s="13">
        <v>0.201</v>
      </c>
      <c r="L15" s="13">
        <v>0.277</v>
      </c>
      <c r="M15" s="21">
        <v>0.222</v>
      </c>
    </row>
    <row r="16" spans="1:16" ht="15.75" thickBot="1">
      <c r="A16" s="10" t="s">
        <v>7</v>
      </c>
      <c r="B16" s="14">
        <v>0.866</v>
      </c>
      <c r="C16" s="15">
        <v>0.63</v>
      </c>
      <c r="D16" s="15">
        <v>0.29</v>
      </c>
      <c r="E16" s="15">
        <v>0.2</v>
      </c>
      <c r="F16" s="15">
        <v>0.157</v>
      </c>
      <c r="G16" s="15">
        <v>0.246</v>
      </c>
      <c r="H16" s="15">
        <v>0.266</v>
      </c>
      <c r="I16" s="15">
        <v>0.235</v>
      </c>
      <c r="J16" s="15">
        <v>0.2</v>
      </c>
      <c r="K16" s="15">
        <v>0.299</v>
      </c>
      <c r="L16" s="15">
        <v>0.333</v>
      </c>
      <c r="M16" s="22">
        <v>0.504</v>
      </c>
      <c r="P16" s="23"/>
    </row>
    <row r="17" spans="1:13" ht="12.7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143" t="s">
        <v>22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ht="13.5" thickBot="1">
      <c r="A19"/>
    </row>
    <row r="20" spans="1:9" s="28" customFormat="1" ht="15">
      <c r="A20" s="35"/>
      <c r="C20" s="70" t="s">
        <v>13</v>
      </c>
      <c r="D20" s="69">
        <f>AVERAGE($G$3:$H$3)</f>
        <v>1.5750000000000002</v>
      </c>
      <c r="E20" s="72" t="str">
        <f>IF($D$20&gt;0.6,"OK","NO")</f>
        <v>OK</v>
      </c>
      <c r="F20" s="141" t="str">
        <f>IF(AND($E$20="OK",$E$21="OK"),"OK","NO")</f>
        <v>OK</v>
      </c>
      <c r="H20" s="70" t="s">
        <v>20</v>
      </c>
      <c r="I20" s="86">
        <v>0.5</v>
      </c>
    </row>
    <row r="21" spans="1:16" s="28" customFormat="1" ht="15.75" thickBot="1">
      <c r="A21" s="35"/>
      <c r="C21" s="71" t="s">
        <v>12</v>
      </c>
      <c r="D21" s="80">
        <f>AVERAGE($G$4:$H$4)</f>
        <v>0.1275</v>
      </c>
      <c r="E21" s="81" t="str">
        <f>IF(($D$21/$D$20)&lt;0.15,"OK","NO")</f>
        <v>OK</v>
      </c>
      <c r="F21" s="142"/>
      <c r="H21" s="71" t="s">
        <v>21</v>
      </c>
      <c r="I21" s="87">
        <v>0.35</v>
      </c>
      <c r="P21" s="50"/>
    </row>
    <row r="22" spans="1:16" s="28" customFormat="1" ht="15">
      <c r="A22" s="35"/>
      <c r="B22" s="51"/>
      <c r="C22" s="51"/>
      <c r="D22" s="52"/>
      <c r="E22" s="53"/>
      <c r="F22" s="54"/>
      <c r="H22" s="55"/>
      <c r="P22" s="50"/>
    </row>
    <row r="23" spans="1:16" s="28" customFormat="1" ht="15.75">
      <c r="A23" s="143" t="s">
        <v>69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P23" s="50"/>
    </row>
    <row r="24" spans="1:16" s="28" customFormat="1" ht="15.75" thickBot="1">
      <c r="A24" s="35"/>
      <c r="B24" s="51"/>
      <c r="C24" s="51"/>
      <c r="D24" s="52"/>
      <c r="E24" s="53"/>
      <c r="F24" s="54"/>
      <c r="H24" s="55"/>
      <c r="P24" s="50"/>
    </row>
    <row r="25" spans="1:16" s="28" customFormat="1" ht="15.75" thickBot="1">
      <c r="A25" s="6"/>
      <c r="B25" s="7">
        <v>1</v>
      </c>
      <c r="C25" s="11">
        <v>2</v>
      </c>
      <c r="D25" s="11">
        <v>3</v>
      </c>
      <c r="E25" s="11">
        <v>4</v>
      </c>
      <c r="F25" s="11">
        <v>5</v>
      </c>
      <c r="G25" s="11">
        <v>6</v>
      </c>
      <c r="H25" s="11">
        <v>7</v>
      </c>
      <c r="I25" s="11">
        <v>8</v>
      </c>
      <c r="J25" s="11">
        <v>9</v>
      </c>
      <c r="K25" s="11">
        <v>10</v>
      </c>
      <c r="L25" s="11">
        <v>11</v>
      </c>
      <c r="M25" s="19">
        <v>12</v>
      </c>
      <c r="P25" s="50"/>
    </row>
    <row r="26" spans="1:16" s="28" customFormat="1" ht="15">
      <c r="A26" s="8" t="s">
        <v>0</v>
      </c>
      <c r="B26" s="108">
        <f aca="true" t="shared" si="0" ref="B26:M26">ROUND((B9/$D$20),3)</f>
        <v>1.016</v>
      </c>
      <c r="C26" s="109">
        <f t="shared" si="0"/>
        <v>0.984</v>
      </c>
      <c r="D26" s="109">
        <f t="shared" si="0"/>
        <v>0.165</v>
      </c>
      <c r="E26" s="109">
        <f t="shared" si="0"/>
        <v>0.205</v>
      </c>
      <c r="F26" s="109">
        <f t="shared" si="0"/>
        <v>0.19</v>
      </c>
      <c r="G26" s="109">
        <f t="shared" si="0"/>
        <v>0.19</v>
      </c>
      <c r="H26" s="109">
        <f t="shared" si="0"/>
        <v>0.183</v>
      </c>
      <c r="I26" s="109">
        <f t="shared" si="0"/>
        <v>0.167</v>
      </c>
      <c r="J26" s="109">
        <f t="shared" si="0"/>
        <v>0.246</v>
      </c>
      <c r="K26" s="109">
        <f t="shared" si="0"/>
        <v>0.14</v>
      </c>
      <c r="L26" s="109">
        <f t="shared" si="0"/>
        <v>0.197</v>
      </c>
      <c r="M26" s="110">
        <f t="shared" si="0"/>
        <v>0.214</v>
      </c>
      <c r="P26" s="50"/>
    </row>
    <row r="27" spans="1:13" s="28" customFormat="1" ht="15">
      <c r="A27" s="9" t="s">
        <v>1</v>
      </c>
      <c r="B27" s="111">
        <f aca="true" t="shared" si="1" ref="B27:M27">ROUND((B10/$D$20),3)</f>
        <v>0.079</v>
      </c>
      <c r="C27" s="112">
        <f t="shared" si="1"/>
        <v>0.083</v>
      </c>
      <c r="D27" s="112">
        <f t="shared" si="1"/>
        <v>0.159</v>
      </c>
      <c r="E27" s="112">
        <f t="shared" si="1"/>
        <v>0.159</v>
      </c>
      <c r="F27" s="112">
        <f t="shared" si="1"/>
        <v>0.164</v>
      </c>
      <c r="G27" s="112">
        <f t="shared" si="1"/>
        <v>0.381</v>
      </c>
      <c r="H27" s="112">
        <f t="shared" si="1"/>
        <v>0.164</v>
      </c>
      <c r="I27" s="112">
        <f t="shared" si="1"/>
        <v>0.16</v>
      </c>
      <c r="J27" s="112">
        <f t="shared" si="1"/>
        <v>0.19</v>
      </c>
      <c r="K27" s="112">
        <f t="shared" si="1"/>
        <v>0.164</v>
      </c>
      <c r="L27" s="112">
        <f t="shared" si="1"/>
        <v>0.127</v>
      </c>
      <c r="M27" s="113">
        <f t="shared" si="1"/>
        <v>0.14</v>
      </c>
    </row>
    <row r="28" spans="1:13" s="28" customFormat="1" ht="15">
      <c r="A28" s="9" t="s">
        <v>2</v>
      </c>
      <c r="B28" s="111">
        <f aca="true" t="shared" si="2" ref="B28:M28">ROUND((B11/$D$20),3)</f>
        <v>0.19</v>
      </c>
      <c r="C28" s="112">
        <f t="shared" si="2"/>
        <v>0.095</v>
      </c>
      <c r="D28" s="112">
        <f t="shared" si="2"/>
        <v>0.178</v>
      </c>
      <c r="E28" s="112">
        <f t="shared" si="2"/>
        <v>0.159</v>
      </c>
      <c r="F28" s="112">
        <f t="shared" si="2"/>
        <v>0.121</v>
      </c>
      <c r="G28" s="112">
        <f t="shared" si="2"/>
        <v>0.776</v>
      </c>
      <c r="H28" s="112">
        <f t="shared" si="2"/>
        <v>0.159</v>
      </c>
      <c r="I28" s="112">
        <f t="shared" si="2"/>
        <v>0.204</v>
      </c>
      <c r="J28" s="112">
        <f t="shared" si="2"/>
        <v>0.182</v>
      </c>
      <c r="K28" s="112">
        <f t="shared" si="2"/>
        <v>0.177</v>
      </c>
      <c r="L28" s="112">
        <f t="shared" si="2"/>
        <v>0.156</v>
      </c>
      <c r="M28" s="113">
        <f t="shared" si="2"/>
        <v>0.159</v>
      </c>
    </row>
    <row r="29" spans="1:13" s="28" customFormat="1" ht="15">
      <c r="A29" s="9" t="s">
        <v>3</v>
      </c>
      <c r="B29" s="111">
        <f aca="true" t="shared" si="3" ref="B29:M29">ROUND((B12/$D$20),3)</f>
        <v>0.222</v>
      </c>
      <c r="C29" s="112">
        <f t="shared" si="3"/>
        <v>0.127</v>
      </c>
      <c r="D29" s="112">
        <f t="shared" si="3"/>
        <v>0.254</v>
      </c>
      <c r="E29" s="112">
        <f t="shared" si="3"/>
        <v>0.164</v>
      </c>
      <c r="F29" s="112">
        <f t="shared" si="3"/>
        <v>0.137</v>
      </c>
      <c r="G29" s="112">
        <f t="shared" si="3"/>
        <v>0.152</v>
      </c>
      <c r="H29" s="112">
        <f t="shared" si="3"/>
        <v>0.253</v>
      </c>
      <c r="I29" s="112">
        <f t="shared" si="3"/>
        <v>0.331</v>
      </c>
      <c r="J29" s="112">
        <f t="shared" si="3"/>
        <v>0.141</v>
      </c>
      <c r="K29" s="112">
        <f t="shared" si="3"/>
        <v>0.174</v>
      </c>
      <c r="L29" s="112">
        <f t="shared" si="3"/>
        <v>0.141</v>
      </c>
      <c r="M29" s="113">
        <f t="shared" si="3"/>
        <v>0.167</v>
      </c>
    </row>
    <row r="30" spans="1:13" s="28" customFormat="1" ht="15">
      <c r="A30" s="9" t="s">
        <v>4</v>
      </c>
      <c r="B30" s="111">
        <f aca="true" t="shared" si="4" ref="B30:M30">ROUND((B13/$D$20),3)</f>
        <v>0.19</v>
      </c>
      <c r="C30" s="112">
        <f t="shared" si="4"/>
        <v>0.134</v>
      </c>
      <c r="D30" s="112">
        <f t="shared" si="4"/>
        <v>0.153</v>
      </c>
      <c r="E30" s="112">
        <f t="shared" si="4"/>
        <v>0.095</v>
      </c>
      <c r="F30" s="112">
        <f t="shared" si="4"/>
        <v>0.756</v>
      </c>
      <c r="G30" s="112">
        <f t="shared" si="4"/>
        <v>0.18</v>
      </c>
      <c r="H30" s="112">
        <f t="shared" si="4"/>
        <v>0.167</v>
      </c>
      <c r="I30" s="112">
        <f t="shared" si="4"/>
        <v>0.352</v>
      </c>
      <c r="J30" s="112">
        <f t="shared" si="4"/>
        <v>0.141</v>
      </c>
      <c r="K30" s="112">
        <f t="shared" si="4"/>
        <v>0.423</v>
      </c>
      <c r="L30" s="112">
        <f t="shared" si="4"/>
        <v>0.178</v>
      </c>
      <c r="M30" s="113">
        <f t="shared" si="4"/>
        <v>0.166</v>
      </c>
    </row>
    <row r="31" spans="1:13" s="28" customFormat="1" ht="15">
      <c r="A31" s="9" t="s">
        <v>5</v>
      </c>
      <c r="B31" s="111">
        <f aca="true" t="shared" si="5" ref="B31:M31">ROUND((B14/$D$20),3)</f>
        <v>0.159</v>
      </c>
      <c r="C31" s="112">
        <f t="shared" si="5"/>
        <v>0.19</v>
      </c>
      <c r="D31" s="112">
        <f t="shared" si="5"/>
        <v>0.14</v>
      </c>
      <c r="E31" s="112">
        <f t="shared" si="5"/>
        <v>0.211</v>
      </c>
      <c r="F31" s="112">
        <f t="shared" si="5"/>
        <v>0.19</v>
      </c>
      <c r="G31" s="112">
        <f t="shared" si="5"/>
        <v>0.349</v>
      </c>
      <c r="H31" s="112">
        <f t="shared" si="5"/>
        <v>0.159</v>
      </c>
      <c r="I31" s="112">
        <f t="shared" si="5"/>
        <v>0.148</v>
      </c>
      <c r="J31" s="112">
        <f t="shared" si="5"/>
        <v>0.63</v>
      </c>
      <c r="K31" s="112">
        <f t="shared" si="5"/>
        <v>0.133</v>
      </c>
      <c r="L31" s="112">
        <f t="shared" si="5"/>
        <v>0.189</v>
      </c>
      <c r="M31" s="113">
        <f t="shared" si="5"/>
        <v>0.161</v>
      </c>
    </row>
    <row r="32" spans="1:13" s="28" customFormat="1" ht="15">
      <c r="A32" s="9" t="s">
        <v>6</v>
      </c>
      <c r="B32" s="111">
        <f aca="true" t="shared" si="6" ref="B32:M32">ROUND((B15/$D$20),3)</f>
        <v>0.184</v>
      </c>
      <c r="C32" s="112">
        <f t="shared" si="6"/>
        <v>0.159</v>
      </c>
      <c r="D32" s="112">
        <f t="shared" si="6"/>
        <v>0.61</v>
      </c>
      <c r="E32" s="112">
        <f t="shared" si="6"/>
        <v>0.185</v>
      </c>
      <c r="F32" s="112">
        <f t="shared" si="6"/>
        <v>0.127</v>
      </c>
      <c r="G32" s="112">
        <f t="shared" si="6"/>
        <v>0.508</v>
      </c>
      <c r="H32" s="112">
        <f t="shared" si="6"/>
        <v>0.14</v>
      </c>
      <c r="I32" s="112">
        <f t="shared" si="6"/>
        <v>0.159</v>
      </c>
      <c r="J32" s="112">
        <f t="shared" si="6"/>
        <v>0.098</v>
      </c>
      <c r="K32" s="112">
        <f t="shared" si="6"/>
        <v>0.128</v>
      </c>
      <c r="L32" s="112">
        <f t="shared" si="6"/>
        <v>0.176</v>
      </c>
      <c r="M32" s="113">
        <f t="shared" si="6"/>
        <v>0.141</v>
      </c>
    </row>
    <row r="33" spans="1:13" s="28" customFormat="1" ht="15.75" thickBot="1">
      <c r="A33" s="10" t="s">
        <v>7</v>
      </c>
      <c r="B33" s="114">
        <f aca="true" t="shared" si="7" ref="B33:M33">ROUND((B16/$D$20),3)</f>
        <v>0.55</v>
      </c>
      <c r="C33" s="115">
        <f t="shared" si="7"/>
        <v>0.4</v>
      </c>
      <c r="D33" s="115">
        <f t="shared" si="7"/>
        <v>0.184</v>
      </c>
      <c r="E33" s="115">
        <f t="shared" si="7"/>
        <v>0.127</v>
      </c>
      <c r="F33" s="115">
        <f t="shared" si="7"/>
        <v>0.1</v>
      </c>
      <c r="G33" s="115">
        <f t="shared" si="7"/>
        <v>0.156</v>
      </c>
      <c r="H33" s="115">
        <f t="shared" si="7"/>
        <v>0.169</v>
      </c>
      <c r="I33" s="115">
        <f t="shared" si="7"/>
        <v>0.149</v>
      </c>
      <c r="J33" s="115">
        <f t="shared" si="7"/>
        <v>0.127</v>
      </c>
      <c r="K33" s="115">
        <f t="shared" si="7"/>
        <v>0.19</v>
      </c>
      <c r="L33" s="115">
        <f t="shared" si="7"/>
        <v>0.211</v>
      </c>
      <c r="M33" s="116">
        <f t="shared" si="7"/>
        <v>0.32</v>
      </c>
    </row>
    <row r="34" spans="1:8" s="28" customFormat="1" ht="15">
      <c r="A34" s="35"/>
      <c r="B34" s="51"/>
      <c r="C34" s="51"/>
      <c r="D34" s="52"/>
      <c r="E34" s="53"/>
      <c r="F34" s="54"/>
      <c r="H34" s="55"/>
    </row>
    <row r="35" spans="1:13" s="28" customFormat="1" ht="15.75">
      <c r="A35" s="140" t="s">
        <v>18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spans="1:13" s="28" customFormat="1" ht="15.75" hidden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="28" customFormat="1" ht="13.5" hidden="1" thickBot="1">
      <c r="A37" s="35"/>
    </row>
    <row r="38" spans="1:13" s="28" customFormat="1" ht="15.75" hidden="1" thickBot="1">
      <c r="A38" s="24"/>
      <c r="B38" s="26">
        <v>1</v>
      </c>
      <c r="C38" s="26">
        <v>2</v>
      </c>
      <c r="D38" s="26">
        <v>3</v>
      </c>
      <c r="E38" s="26">
        <v>4</v>
      </c>
      <c r="F38" s="26">
        <v>5</v>
      </c>
      <c r="G38" s="26">
        <v>6</v>
      </c>
      <c r="H38" s="26">
        <v>7</v>
      </c>
      <c r="I38" s="26">
        <v>8</v>
      </c>
      <c r="J38" s="26">
        <v>9</v>
      </c>
      <c r="K38" s="26">
        <v>10</v>
      </c>
      <c r="L38" s="26">
        <v>11</v>
      </c>
      <c r="M38" s="27">
        <v>12</v>
      </c>
    </row>
    <row r="39" spans="1:13" s="28" customFormat="1" ht="15" hidden="1">
      <c r="A39" s="57" t="s">
        <v>0</v>
      </c>
      <c r="B39" s="107" t="str">
        <f aca="true" t="shared" si="8" ref="B39:M39">IF(B26&gt;=$I$20,"+","-")</f>
        <v>+</v>
      </c>
      <c r="C39" s="60" t="str">
        <f t="shared" si="8"/>
        <v>+</v>
      </c>
      <c r="D39" s="60" t="str">
        <f t="shared" si="8"/>
        <v>-</v>
      </c>
      <c r="E39" s="60" t="str">
        <f t="shared" si="8"/>
        <v>-</v>
      </c>
      <c r="F39" s="60" t="str">
        <f t="shared" si="8"/>
        <v>-</v>
      </c>
      <c r="G39" s="60" t="str">
        <f t="shared" si="8"/>
        <v>-</v>
      </c>
      <c r="H39" s="60" t="str">
        <f t="shared" si="8"/>
        <v>-</v>
      </c>
      <c r="I39" s="60" t="str">
        <f t="shared" si="8"/>
        <v>-</v>
      </c>
      <c r="J39" s="60" t="str">
        <f t="shared" si="8"/>
        <v>-</v>
      </c>
      <c r="K39" s="60" t="str">
        <f t="shared" si="8"/>
        <v>-</v>
      </c>
      <c r="L39" s="60" t="str">
        <f t="shared" si="8"/>
        <v>-</v>
      </c>
      <c r="M39" s="61" t="str">
        <f t="shared" si="8"/>
        <v>-</v>
      </c>
    </row>
    <row r="40" spans="1:13" s="28" customFormat="1" ht="15" hidden="1">
      <c r="A40" s="58" t="s">
        <v>1</v>
      </c>
      <c r="B40" s="84" t="str">
        <f aca="true" t="shared" si="9" ref="B40:M40">IF(B27&gt;=$I$20,"+","-")</f>
        <v>-</v>
      </c>
      <c r="C40" s="63" t="str">
        <f t="shared" si="9"/>
        <v>-</v>
      </c>
      <c r="D40" s="63" t="str">
        <f t="shared" si="9"/>
        <v>-</v>
      </c>
      <c r="E40" s="63" t="str">
        <f t="shared" si="9"/>
        <v>-</v>
      </c>
      <c r="F40" s="63" t="str">
        <f t="shared" si="9"/>
        <v>-</v>
      </c>
      <c r="G40" s="63" t="str">
        <f t="shared" si="9"/>
        <v>-</v>
      </c>
      <c r="H40" s="63" t="str">
        <f t="shared" si="9"/>
        <v>-</v>
      </c>
      <c r="I40" s="63" t="str">
        <f t="shared" si="9"/>
        <v>-</v>
      </c>
      <c r="J40" s="63" t="str">
        <f t="shared" si="9"/>
        <v>-</v>
      </c>
      <c r="K40" s="63" t="str">
        <f t="shared" si="9"/>
        <v>-</v>
      </c>
      <c r="L40" s="63" t="str">
        <f t="shared" si="9"/>
        <v>-</v>
      </c>
      <c r="M40" s="64" t="str">
        <f t="shared" si="9"/>
        <v>-</v>
      </c>
    </row>
    <row r="41" spans="1:13" s="28" customFormat="1" ht="15" hidden="1">
      <c r="A41" s="58" t="s">
        <v>2</v>
      </c>
      <c r="B41" s="84" t="str">
        <f aca="true" t="shared" si="10" ref="B41:M41">IF(B28&gt;=$I$20,"+","-")</f>
        <v>-</v>
      </c>
      <c r="C41" s="63" t="str">
        <f t="shared" si="10"/>
        <v>-</v>
      </c>
      <c r="D41" s="63" t="str">
        <f t="shared" si="10"/>
        <v>-</v>
      </c>
      <c r="E41" s="63" t="str">
        <f t="shared" si="10"/>
        <v>-</v>
      </c>
      <c r="F41" s="63" t="str">
        <f t="shared" si="10"/>
        <v>-</v>
      </c>
      <c r="G41" s="63" t="str">
        <f t="shared" si="10"/>
        <v>+</v>
      </c>
      <c r="H41" s="63" t="str">
        <f t="shared" si="10"/>
        <v>-</v>
      </c>
      <c r="I41" s="63" t="str">
        <f t="shared" si="10"/>
        <v>-</v>
      </c>
      <c r="J41" s="63" t="str">
        <f t="shared" si="10"/>
        <v>-</v>
      </c>
      <c r="K41" s="63" t="str">
        <f t="shared" si="10"/>
        <v>-</v>
      </c>
      <c r="L41" s="63" t="str">
        <f t="shared" si="10"/>
        <v>-</v>
      </c>
      <c r="M41" s="64" t="str">
        <f t="shared" si="10"/>
        <v>-</v>
      </c>
    </row>
    <row r="42" spans="1:13" s="28" customFormat="1" ht="15" hidden="1">
      <c r="A42" s="58" t="s">
        <v>3</v>
      </c>
      <c r="B42" s="84" t="str">
        <f aca="true" t="shared" si="11" ref="B42:M42">IF(B29&gt;=$I$20,"+","-")</f>
        <v>-</v>
      </c>
      <c r="C42" s="63" t="str">
        <f t="shared" si="11"/>
        <v>-</v>
      </c>
      <c r="D42" s="63" t="str">
        <f t="shared" si="11"/>
        <v>-</v>
      </c>
      <c r="E42" s="63" t="str">
        <f t="shared" si="11"/>
        <v>-</v>
      </c>
      <c r="F42" s="63" t="str">
        <f t="shared" si="11"/>
        <v>-</v>
      </c>
      <c r="G42" s="63" t="str">
        <f t="shared" si="11"/>
        <v>-</v>
      </c>
      <c r="H42" s="63" t="str">
        <f t="shared" si="11"/>
        <v>-</v>
      </c>
      <c r="I42" s="63" t="str">
        <f t="shared" si="11"/>
        <v>-</v>
      </c>
      <c r="J42" s="63" t="str">
        <f t="shared" si="11"/>
        <v>-</v>
      </c>
      <c r="K42" s="63" t="str">
        <f t="shared" si="11"/>
        <v>-</v>
      </c>
      <c r="L42" s="63" t="str">
        <f t="shared" si="11"/>
        <v>-</v>
      </c>
      <c r="M42" s="64" t="str">
        <f t="shared" si="11"/>
        <v>-</v>
      </c>
    </row>
    <row r="43" spans="1:13" s="28" customFormat="1" ht="15" hidden="1">
      <c r="A43" s="58" t="s">
        <v>4</v>
      </c>
      <c r="B43" s="84" t="str">
        <f aca="true" t="shared" si="12" ref="B43:M43">IF(B30&gt;=$I$20,"+","-")</f>
        <v>-</v>
      </c>
      <c r="C43" s="63" t="str">
        <f t="shared" si="12"/>
        <v>-</v>
      </c>
      <c r="D43" s="63" t="str">
        <f t="shared" si="12"/>
        <v>-</v>
      </c>
      <c r="E43" s="63" t="str">
        <f t="shared" si="12"/>
        <v>-</v>
      </c>
      <c r="F43" s="63" t="str">
        <f t="shared" si="12"/>
        <v>+</v>
      </c>
      <c r="G43" s="63" t="str">
        <f t="shared" si="12"/>
        <v>-</v>
      </c>
      <c r="H43" s="63" t="str">
        <f t="shared" si="12"/>
        <v>-</v>
      </c>
      <c r="I43" s="63" t="str">
        <f t="shared" si="12"/>
        <v>-</v>
      </c>
      <c r="J43" s="63" t="str">
        <f t="shared" si="12"/>
        <v>-</v>
      </c>
      <c r="K43" s="63" t="str">
        <f t="shared" si="12"/>
        <v>-</v>
      </c>
      <c r="L43" s="63" t="str">
        <f t="shared" si="12"/>
        <v>-</v>
      </c>
      <c r="M43" s="64" t="str">
        <f t="shared" si="12"/>
        <v>-</v>
      </c>
    </row>
    <row r="44" spans="1:13" s="28" customFormat="1" ht="15" hidden="1">
      <c r="A44" s="58" t="s">
        <v>5</v>
      </c>
      <c r="B44" s="84" t="str">
        <f aca="true" t="shared" si="13" ref="B44:M44">IF(B31&gt;=$I$20,"+","-")</f>
        <v>-</v>
      </c>
      <c r="C44" s="63" t="str">
        <f t="shared" si="13"/>
        <v>-</v>
      </c>
      <c r="D44" s="63" t="str">
        <f t="shared" si="13"/>
        <v>-</v>
      </c>
      <c r="E44" s="63" t="str">
        <f t="shared" si="13"/>
        <v>-</v>
      </c>
      <c r="F44" s="63" t="str">
        <f t="shared" si="13"/>
        <v>-</v>
      </c>
      <c r="G44" s="63" t="str">
        <f t="shared" si="13"/>
        <v>-</v>
      </c>
      <c r="H44" s="63" t="str">
        <f t="shared" si="13"/>
        <v>-</v>
      </c>
      <c r="I44" s="63" t="str">
        <f t="shared" si="13"/>
        <v>-</v>
      </c>
      <c r="J44" s="63" t="str">
        <f t="shared" si="13"/>
        <v>+</v>
      </c>
      <c r="K44" s="63" t="str">
        <f t="shared" si="13"/>
        <v>-</v>
      </c>
      <c r="L44" s="63" t="str">
        <f t="shared" si="13"/>
        <v>-</v>
      </c>
      <c r="M44" s="64" t="str">
        <f t="shared" si="13"/>
        <v>-</v>
      </c>
    </row>
    <row r="45" spans="1:13" s="28" customFormat="1" ht="15" hidden="1">
      <c r="A45" s="58" t="s">
        <v>6</v>
      </c>
      <c r="B45" s="84" t="str">
        <f aca="true" t="shared" si="14" ref="B45:M45">IF(B32&gt;=$I$20,"+","-")</f>
        <v>-</v>
      </c>
      <c r="C45" s="63" t="str">
        <f t="shared" si="14"/>
        <v>-</v>
      </c>
      <c r="D45" s="63" t="str">
        <f t="shared" si="14"/>
        <v>+</v>
      </c>
      <c r="E45" s="63" t="str">
        <f t="shared" si="14"/>
        <v>-</v>
      </c>
      <c r="F45" s="63" t="str">
        <f t="shared" si="14"/>
        <v>-</v>
      </c>
      <c r="G45" s="63" t="str">
        <f t="shared" si="14"/>
        <v>+</v>
      </c>
      <c r="H45" s="63" t="str">
        <f t="shared" si="14"/>
        <v>-</v>
      </c>
      <c r="I45" s="63" t="str">
        <f t="shared" si="14"/>
        <v>-</v>
      </c>
      <c r="J45" s="63" t="str">
        <f t="shared" si="14"/>
        <v>-</v>
      </c>
      <c r="K45" s="63" t="str">
        <f t="shared" si="14"/>
        <v>-</v>
      </c>
      <c r="L45" s="63" t="str">
        <f t="shared" si="14"/>
        <v>-</v>
      </c>
      <c r="M45" s="64" t="str">
        <f t="shared" si="14"/>
        <v>-</v>
      </c>
    </row>
    <row r="46" spans="1:13" s="28" customFormat="1" ht="15.75" hidden="1" thickBot="1">
      <c r="A46" s="83" t="s">
        <v>7</v>
      </c>
      <c r="B46" s="66" t="str">
        <f aca="true" t="shared" si="15" ref="B46:M46">IF(B33&gt;=$I$20,"+","-")</f>
        <v>+</v>
      </c>
      <c r="C46" s="67" t="str">
        <f t="shared" si="15"/>
        <v>-</v>
      </c>
      <c r="D46" s="67" t="str">
        <f t="shared" si="15"/>
        <v>-</v>
      </c>
      <c r="E46" s="67" t="str">
        <f t="shared" si="15"/>
        <v>-</v>
      </c>
      <c r="F46" s="67" t="str">
        <f t="shared" si="15"/>
        <v>-</v>
      </c>
      <c r="G46" s="67" t="str">
        <f t="shared" si="15"/>
        <v>-</v>
      </c>
      <c r="H46" s="67" t="str">
        <f t="shared" si="15"/>
        <v>-</v>
      </c>
      <c r="I46" s="67" t="str">
        <f t="shared" si="15"/>
        <v>-</v>
      </c>
      <c r="J46" s="67" t="str">
        <f t="shared" si="15"/>
        <v>-</v>
      </c>
      <c r="K46" s="67" t="str">
        <f t="shared" si="15"/>
        <v>-</v>
      </c>
      <c r="L46" s="67" t="str">
        <f t="shared" si="15"/>
        <v>-</v>
      </c>
      <c r="M46" s="68" t="str">
        <f t="shared" si="15"/>
        <v>-</v>
      </c>
    </row>
    <row r="47" s="28" customFormat="1" ht="12.75" hidden="1">
      <c r="A47" s="35"/>
    </row>
    <row r="48" s="28" customFormat="1" ht="13.5" hidden="1" thickBot="1"/>
    <row r="49" spans="1:13" s="28" customFormat="1" ht="15.75" hidden="1" thickBot="1">
      <c r="A49" s="24"/>
      <c r="B49" s="25">
        <v>1</v>
      </c>
      <c r="C49" s="26">
        <v>2</v>
      </c>
      <c r="D49" s="26">
        <v>3</v>
      </c>
      <c r="E49" s="26">
        <v>4</v>
      </c>
      <c r="F49" s="26">
        <v>5</v>
      </c>
      <c r="G49" s="26">
        <v>6</v>
      </c>
      <c r="H49" s="26">
        <v>7</v>
      </c>
      <c r="I49" s="26">
        <v>8</v>
      </c>
      <c r="J49" s="26">
        <v>9</v>
      </c>
      <c r="K49" s="26">
        <v>10</v>
      </c>
      <c r="L49" s="26">
        <v>11</v>
      </c>
      <c r="M49" s="27">
        <v>12</v>
      </c>
    </row>
    <row r="50" spans="1:13" s="28" customFormat="1" ht="15" hidden="1">
      <c r="A50" s="29" t="s">
        <v>0</v>
      </c>
      <c r="B50" s="107" t="str">
        <f aca="true" t="shared" si="16" ref="B50:M50">IF(B26&lt;$I$21,"-","+")</f>
        <v>+</v>
      </c>
      <c r="C50" s="60" t="str">
        <f t="shared" si="16"/>
        <v>+</v>
      </c>
      <c r="D50" s="60" t="str">
        <f t="shared" si="16"/>
        <v>-</v>
      </c>
      <c r="E50" s="60" t="str">
        <f t="shared" si="16"/>
        <v>-</v>
      </c>
      <c r="F50" s="60" t="str">
        <f t="shared" si="16"/>
        <v>-</v>
      </c>
      <c r="G50" s="60" t="str">
        <f t="shared" si="16"/>
        <v>-</v>
      </c>
      <c r="H50" s="60" t="str">
        <f t="shared" si="16"/>
        <v>-</v>
      </c>
      <c r="I50" s="60" t="str">
        <f t="shared" si="16"/>
        <v>-</v>
      </c>
      <c r="J50" s="60" t="str">
        <f t="shared" si="16"/>
        <v>-</v>
      </c>
      <c r="K50" s="60" t="str">
        <f t="shared" si="16"/>
        <v>-</v>
      </c>
      <c r="L50" s="60" t="str">
        <f t="shared" si="16"/>
        <v>-</v>
      </c>
      <c r="M50" s="61" t="str">
        <f t="shared" si="16"/>
        <v>-</v>
      </c>
    </row>
    <row r="51" spans="1:13" s="28" customFormat="1" ht="15" hidden="1">
      <c r="A51" s="30" t="s">
        <v>1</v>
      </c>
      <c r="B51" s="84" t="str">
        <f aca="true" t="shared" si="17" ref="B51:M51">IF(B27&lt;$I$21,"-","+")</f>
        <v>-</v>
      </c>
      <c r="C51" s="63" t="str">
        <f t="shared" si="17"/>
        <v>-</v>
      </c>
      <c r="D51" s="63" t="str">
        <f t="shared" si="17"/>
        <v>-</v>
      </c>
      <c r="E51" s="63" t="str">
        <f t="shared" si="17"/>
        <v>-</v>
      </c>
      <c r="F51" s="63" t="str">
        <f t="shared" si="17"/>
        <v>-</v>
      </c>
      <c r="G51" s="63" t="str">
        <f t="shared" si="17"/>
        <v>+</v>
      </c>
      <c r="H51" s="63" t="str">
        <f t="shared" si="17"/>
        <v>-</v>
      </c>
      <c r="I51" s="63" t="str">
        <f t="shared" si="17"/>
        <v>-</v>
      </c>
      <c r="J51" s="63" t="str">
        <f t="shared" si="17"/>
        <v>-</v>
      </c>
      <c r="K51" s="63" t="str">
        <f t="shared" si="17"/>
        <v>-</v>
      </c>
      <c r="L51" s="63" t="str">
        <f t="shared" si="17"/>
        <v>-</v>
      </c>
      <c r="M51" s="64" t="str">
        <f t="shared" si="17"/>
        <v>-</v>
      </c>
    </row>
    <row r="52" spans="1:13" s="28" customFormat="1" ht="15" hidden="1">
      <c r="A52" s="30" t="s">
        <v>2</v>
      </c>
      <c r="B52" s="84" t="str">
        <f aca="true" t="shared" si="18" ref="B52:M52">IF(B28&lt;$I$21,"-","+")</f>
        <v>-</v>
      </c>
      <c r="C52" s="63" t="str">
        <f t="shared" si="18"/>
        <v>-</v>
      </c>
      <c r="D52" s="63" t="str">
        <f t="shared" si="18"/>
        <v>-</v>
      </c>
      <c r="E52" s="63" t="str">
        <f t="shared" si="18"/>
        <v>-</v>
      </c>
      <c r="F52" s="63" t="str">
        <f t="shared" si="18"/>
        <v>-</v>
      </c>
      <c r="G52" s="63" t="str">
        <f t="shared" si="18"/>
        <v>+</v>
      </c>
      <c r="H52" s="63" t="str">
        <f t="shared" si="18"/>
        <v>-</v>
      </c>
      <c r="I52" s="63" t="str">
        <f t="shared" si="18"/>
        <v>-</v>
      </c>
      <c r="J52" s="63" t="str">
        <f t="shared" si="18"/>
        <v>-</v>
      </c>
      <c r="K52" s="63" t="str">
        <f t="shared" si="18"/>
        <v>-</v>
      </c>
      <c r="L52" s="63" t="str">
        <f t="shared" si="18"/>
        <v>-</v>
      </c>
      <c r="M52" s="64" t="str">
        <f t="shared" si="18"/>
        <v>-</v>
      </c>
    </row>
    <row r="53" spans="1:13" s="28" customFormat="1" ht="15" hidden="1">
      <c r="A53" s="30" t="s">
        <v>3</v>
      </c>
      <c r="B53" s="84" t="str">
        <f aca="true" t="shared" si="19" ref="B53:M53">IF(B29&lt;$I$21,"-","+")</f>
        <v>-</v>
      </c>
      <c r="C53" s="63" t="str">
        <f t="shared" si="19"/>
        <v>-</v>
      </c>
      <c r="D53" s="63" t="str">
        <f t="shared" si="19"/>
        <v>-</v>
      </c>
      <c r="E53" s="63" t="str">
        <f t="shared" si="19"/>
        <v>-</v>
      </c>
      <c r="F53" s="63" t="str">
        <f t="shared" si="19"/>
        <v>-</v>
      </c>
      <c r="G53" s="63" t="str">
        <f t="shared" si="19"/>
        <v>-</v>
      </c>
      <c r="H53" s="63" t="str">
        <f t="shared" si="19"/>
        <v>-</v>
      </c>
      <c r="I53" s="63" t="str">
        <f t="shared" si="19"/>
        <v>-</v>
      </c>
      <c r="J53" s="63" t="str">
        <f t="shared" si="19"/>
        <v>-</v>
      </c>
      <c r="K53" s="63" t="str">
        <f t="shared" si="19"/>
        <v>-</v>
      </c>
      <c r="L53" s="63" t="str">
        <f t="shared" si="19"/>
        <v>-</v>
      </c>
      <c r="M53" s="64" t="str">
        <f t="shared" si="19"/>
        <v>-</v>
      </c>
    </row>
    <row r="54" spans="1:13" s="28" customFormat="1" ht="15" hidden="1">
      <c r="A54" s="30" t="s">
        <v>4</v>
      </c>
      <c r="B54" s="84" t="str">
        <f aca="true" t="shared" si="20" ref="B54:M54">IF(B30&lt;$I$21,"-","+")</f>
        <v>-</v>
      </c>
      <c r="C54" s="63" t="str">
        <f t="shared" si="20"/>
        <v>-</v>
      </c>
      <c r="D54" s="63" t="str">
        <f t="shared" si="20"/>
        <v>-</v>
      </c>
      <c r="E54" s="63" t="str">
        <f t="shared" si="20"/>
        <v>-</v>
      </c>
      <c r="F54" s="63" t="str">
        <f t="shared" si="20"/>
        <v>+</v>
      </c>
      <c r="G54" s="63" t="str">
        <f t="shared" si="20"/>
        <v>-</v>
      </c>
      <c r="H54" s="63" t="str">
        <f t="shared" si="20"/>
        <v>-</v>
      </c>
      <c r="I54" s="63" t="str">
        <f t="shared" si="20"/>
        <v>+</v>
      </c>
      <c r="J54" s="63" t="str">
        <f t="shared" si="20"/>
        <v>-</v>
      </c>
      <c r="K54" s="63" t="str">
        <f t="shared" si="20"/>
        <v>+</v>
      </c>
      <c r="L54" s="63" t="str">
        <f t="shared" si="20"/>
        <v>-</v>
      </c>
      <c r="M54" s="64" t="str">
        <f t="shared" si="20"/>
        <v>-</v>
      </c>
    </row>
    <row r="55" spans="1:13" s="28" customFormat="1" ht="15" hidden="1">
      <c r="A55" s="30" t="s">
        <v>5</v>
      </c>
      <c r="B55" s="84" t="str">
        <f aca="true" t="shared" si="21" ref="B55:M55">IF(B31&lt;$I$21,"-","+")</f>
        <v>-</v>
      </c>
      <c r="C55" s="63" t="str">
        <f t="shared" si="21"/>
        <v>-</v>
      </c>
      <c r="D55" s="63" t="str">
        <f t="shared" si="21"/>
        <v>-</v>
      </c>
      <c r="E55" s="63" t="str">
        <f t="shared" si="21"/>
        <v>-</v>
      </c>
      <c r="F55" s="63" t="str">
        <f t="shared" si="21"/>
        <v>-</v>
      </c>
      <c r="G55" s="63" t="str">
        <f t="shared" si="21"/>
        <v>-</v>
      </c>
      <c r="H55" s="63" t="str">
        <f t="shared" si="21"/>
        <v>-</v>
      </c>
      <c r="I55" s="63" t="str">
        <f t="shared" si="21"/>
        <v>-</v>
      </c>
      <c r="J55" s="63" t="str">
        <f t="shared" si="21"/>
        <v>+</v>
      </c>
      <c r="K55" s="63" t="str">
        <f t="shared" si="21"/>
        <v>-</v>
      </c>
      <c r="L55" s="63" t="str">
        <f t="shared" si="21"/>
        <v>-</v>
      </c>
      <c r="M55" s="64" t="str">
        <f t="shared" si="21"/>
        <v>-</v>
      </c>
    </row>
    <row r="56" spans="1:13" s="28" customFormat="1" ht="15" hidden="1">
      <c r="A56" s="30" t="s">
        <v>6</v>
      </c>
      <c r="B56" s="84" t="str">
        <f aca="true" t="shared" si="22" ref="B56:M56">IF(B32&lt;$I$21,"-","+")</f>
        <v>-</v>
      </c>
      <c r="C56" s="63" t="str">
        <f t="shared" si="22"/>
        <v>-</v>
      </c>
      <c r="D56" s="63" t="str">
        <f t="shared" si="22"/>
        <v>+</v>
      </c>
      <c r="E56" s="63" t="str">
        <f t="shared" si="22"/>
        <v>-</v>
      </c>
      <c r="F56" s="63" t="str">
        <f t="shared" si="22"/>
        <v>-</v>
      </c>
      <c r="G56" s="63" t="str">
        <f t="shared" si="22"/>
        <v>+</v>
      </c>
      <c r="H56" s="63" t="str">
        <f t="shared" si="22"/>
        <v>-</v>
      </c>
      <c r="I56" s="63" t="str">
        <f t="shared" si="22"/>
        <v>-</v>
      </c>
      <c r="J56" s="63" t="str">
        <f t="shared" si="22"/>
        <v>-</v>
      </c>
      <c r="K56" s="63" t="str">
        <f t="shared" si="22"/>
        <v>-</v>
      </c>
      <c r="L56" s="63" t="str">
        <f t="shared" si="22"/>
        <v>-</v>
      </c>
      <c r="M56" s="64" t="str">
        <f t="shared" si="22"/>
        <v>-</v>
      </c>
    </row>
    <row r="57" spans="1:13" s="28" customFormat="1" ht="15.75" hidden="1" thickBot="1">
      <c r="A57" s="31" t="s">
        <v>7</v>
      </c>
      <c r="B57" s="66" t="str">
        <f aca="true" t="shared" si="23" ref="B57:M57">IF(B33&lt;$I$21,"-","+")</f>
        <v>+</v>
      </c>
      <c r="C57" s="67" t="str">
        <f t="shared" si="23"/>
        <v>+</v>
      </c>
      <c r="D57" s="67" t="str">
        <f t="shared" si="23"/>
        <v>-</v>
      </c>
      <c r="E57" s="67" t="str">
        <f t="shared" si="23"/>
        <v>-</v>
      </c>
      <c r="F57" s="67" t="str">
        <f t="shared" si="23"/>
        <v>-</v>
      </c>
      <c r="G57" s="67" t="str">
        <f t="shared" si="23"/>
        <v>-</v>
      </c>
      <c r="H57" s="67" t="str">
        <f t="shared" si="23"/>
        <v>-</v>
      </c>
      <c r="I57" s="67" t="str">
        <f t="shared" si="23"/>
        <v>-</v>
      </c>
      <c r="J57" s="67" t="str">
        <f t="shared" si="23"/>
        <v>-</v>
      </c>
      <c r="K57" s="67" t="str">
        <f t="shared" si="23"/>
        <v>-</v>
      </c>
      <c r="L57" s="67" t="str">
        <f t="shared" si="23"/>
        <v>-</v>
      </c>
      <c r="M57" s="68" t="str">
        <f t="shared" si="23"/>
        <v>-</v>
      </c>
    </row>
    <row r="58" spans="1:13" s="28" customFormat="1" ht="15" hidden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s="28" customFormat="1" ht="15.75" thickBot="1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s="28" customFormat="1" ht="15.75" thickBot="1">
      <c r="A60" s="24"/>
      <c r="B60" s="25">
        <v>1</v>
      </c>
      <c r="C60" s="26">
        <v>2</v>
      </c>
      <c r="D60" s="26">
        <v>3</v>
      </c>
      <c r="E60" s="26">
        <v>4</v>
      </c>
      <c r="F60" s="26">
        <v>5</v>
      </c>
      <c r="G60" s="26">
        <v>6</v>
      </c>
      <c r="H60" s="26">
        <v>7</v>
      </c>
      <c r="I60" s="26">
        <v>8</v>
      </c>
      <c r="J60" s="26">
        <v>9</v>
      </c>
      <c r="K60" s="26">
        <v>10</v>
      </c>
      <c r="L60" s="26">
        <v>11</v>
      </c>
      <c r="M60" s="27">
        <v>12</v>
      </c>
    </row>
    <row r="61" spans="1:13" s="28" customFormat="1" ht="15">
      <c r="A61" s="29" t="s">
        <v>0</v>
      </c>
      <c r="B61" s="59" t="str">
        <f aca="true" t="shared" si="24" ref="B61:M61">IF(B39=B50,B39,"D")</f>
        <v>+</v>
      </c>
      <c r="C61" s="59" t="str">
        <f t="shared" si="24"/>
        <v>+</v>
      </c>
      <c r="D61" s="59" t="str">
        <f t="shared" si="24"/>
        <v>-</v>
      </c>
      <c r="E61" s="60" t="str">
        <f t="shared" si="24"/>
        <v>-</v>
      </c>
      <c r="F61" s="60" t="str">
        <f t="shared" si="24"/>
        <v>-</v>
      </c>
      <c r="G61" s="60" t="str">
        <f t="shared" si="24"/>
        <v>-</v>
      </c>
      <c r="H61" s="60" t="str">
        <f t="shared" si="24"/>
        <v>-</v>
      </c>
      <c r="I61" s="60" t="str">
        <f t="shared" si="24"/>
        <v>-</v>
      </c>
      <c r="J61" s="60" t="str">
        <f t="shared" si="24"/>
        <v>-</v>
      </c>
      <c r="K61" s="60" t="str">
        <f t="shared" si="24"/>
        <v>-</v>
      </c>
      <c r="L61" s="60" t="str">
        <f t="shared" si="24"/>
        <v>-</v>
      </c>
      <c r="M61" s="61" t="str">
        <f t="shared" si="24"/>
        <v>-</v>
      </c>
    </row>
    <row r="62" spans="1:13" s="28" customFormat="1" ht="15">
      <c r="A62" s="30" t="s">
        <v>1</v>
      </c>
      <c r="B62" s="62" t="str">
        <f aca="true" t="shared" si="25" ref="B62:M62">IF(B40=B51,B40,"D")</f>
        <v>-</v>
      </c>
      <c r="C62" s="62" t="str">
        <f t="shared" si="25"/>
        <v>-</v>
      </c>
      <c r="D62" s="62" t="str">
        <f t="shared" si="25"/>
        <v>-</v>
      </c>
      <c r="E62" s="63" t="str">
        <f t="shared" si="25"/>
        <v>-</v>
      </c>
      <c r="F62" s="63" t="str">
        <f t="shared" si="25"/>
        <v>-</v>
      </c>
      <c r="G62" s="63" t="str">
        <f t="shared" si="25"/>
        <v>D</v>
      </c>
      <c r="H62" s="63" t="str">
        <f t="shared" si="25"/>
        <v>-</v>
      </c>
      <c r="I62" s="63" t="str">
        <f t="shared" si="25"/>
        <v>-</v>
      </c>
      <c r="J62" s="63" t="str">
        <f t="shared" si="25"/>
        <v>-</v>
      </c>
      <c r="K62" s="63" t="str">
        <f t="shared" si="25"/>
        <v>-</v>
      </c>
      <c r="L62" s="63" t="str">
        <f t="shared" si="25"/>
        <v>-</v>
      </c>
      <c r="M62" s="64" t="str">
        <f t="shared" si="25"/>
        <v>-</v>
      </c>
    </row>
    <row r="63" spans="1:13" s="28" customFormat="1" ht="15">
      <c r="A63" s="30" t="s">
        <v>2</v>
      </c>
      <c r="B63" s="65" t="str">
        <f aca="true" t="shared" si="26" ref="B63:M63">IF(B41=B52,B41,"D")</f>
        <v>-</v>
      </c>
      <c r="C63" s="82" t="str">
        <f t="shared" si="26"/>
        <v>-</v>
      </c>
      <c r="D63" s="63" t="str">
        <f t="shared" si="26"/>
        <v>-</v>
      </c>
      <c r="E63" s="63" t="str">
        <f t="shared" si="26"/>
        <v>-</v>
      </c>
      <c r="F63" s="63" t="str">
        <f t="shared" si="26"/>
        <v>-</v>
      </c>
      <c r="G63" s="63" t="str">
        <f t="shared" si="26"/>
        <v>+</v>
      </c>
      <c r="H63" s="63" t="str">
        <f t="shared" si="26"/>
        <v>-</v>
      </c>
      <c r="I63" s="63" t="str">
        <f t="shared" si="26"/>
        <v>-</v>
      </c>
      <c r="J63" s="63" t="str">
        <f t="shared" si="26"/>
        <v>-</v>
      </c>
      <c r="K63" s="63" t="str">
        <f t="shared" si="26"/>
        <v>-</v>
      </c>
      <c r="L63" s="63" t="str">
        <f t="shared" si="26"/>
        <v>-</v>
      </c>
      <c r="M63" s="64" t="str">
        <f t="shared" si="26"/>
        <v>-</v>
      </c>
    </row>
    <row r="64" spans="1:13" s="28" customFormat="1" ht="15">
      <c r="A64" s="30" t="s">
        <v>3</v>
      </c>
      <c r="B64" s="84" t="str">
        <f aca="true" t="shared" si="27" ref="B64:M64">IF(B42=B53,B42,"D")</f>
        <v>-</v>
      </c>
      <c r="C64" s="63" t="str">
        <f t="shared" si="27"/>
        <v>-</v>
      </c>
      <c r="D64" s="63" t="str">
        <f t="shared" si="27"/>
        <v>-</v>
      </c>
      <c r="E64" s="63" t="str">
        <f t="shared" si="27"/>
        <v>-</v>
      </c>
      <c r="F64" s="63" t="str">
        <f t="shared" si="27"/>
        <v>-</v>
      </c>
      <c r="G64" s="63" t="str">
        <f t="shared" si="27"/>
        <v>-</v>
      </c>
      <c r="H64" s="63" t="str">
        <f t="shared" si="27"/>
        <v>-</v>
      </c>
      <c r="I64" s="63" t="str">
        <f t="shared" si="27"/>
        <v>-</v>
      </c>
      <c r="J64" s="63" t="str">
        <f t="shared" si="27"/>
        <v>-</v>
      </c>
      <c r="K64" s="63" t="str">
        <f t="shared" si="27"/>
        <v>-</v>
      </c>
      <c r="L64" s="63" t="str">
        <f t="shared" si="27"/>
        <v>-</v>
      </c>
      <c r="M64" s="64" t="str">
        <f t="shared" si="27"/>
        <v>-</v>
      </c>
    </row>
    <row r="65" spans="1:13" s="28" customFormat="1" ht="15">
      <c r="A65" s="30" t="s">
        <v>4</v>
      </c>
      <c r="B65" s="84" t="str">
        <f aca="true" t="shared" si="28" ref="B65:M65">IF(B43=B54,B43,"D")</f>
        <v>-</v>
      </c>
      <c r="C65" s="63" t="str">
        <f t="shared" si="28"/>
        <v>-</v>
      </c>
      <c r="D65" s="63" t="str">
        <f t="shared" si="28"/>
        <v>-</v>
      </c>
      <c r="E65" s="63" t="str">
        <f t="shared" si="28"/>
        <v>-</v>
      </c>
      <c r="F65" s="63" t="str">
        <f t="shared" si="28"/>
        <v>+</v>
      </c>
      <c r="G65" s="63" t="str">
        <f t="shared" si="28"/>
        <v>-</v>
      </c>
      <c r="H65" s="63" t="str">
        <f t="shared" si="28"/>
        <v>-</v>
      </c>
      <c r="I65" s="63" t="str">
        <f t="shared" si="28"/>
        <v>D</v>
      </c>
      <c r="J65" s="63" t="str">
        <f t="shared" si="28"/>
        <v>-</v>
      </c>
      <c r="K65" s="63" t="str">
        <f t="shared" si="28"/>
        <v>D</v>
      </c>
      <c r="L65" s="63" t="str">
        <f t="shared" si="28"/>
        <v>-</v>
      </c>
      <c r="M65" s="64" t="str">
        <f t="shared" si="28"/>
        <v>-</v>
      </c>
    </row>
    <row r="66" spans="1:13" s="28" customFormat="1" ht="15">
      <c r="A66" s="30" t="s">
        <v>5</v>
      </c>
      <c r="B66" s="84" t="str">
        <f aca="true" t="shared" si="29" ref="B66:M66">IF(B44=B55,B44,"D")</f>
        <v>-</v>
      </c>
      <c r="C66" s="63" t="str">
        <f t="shared" si="29"/>
        <v>-</v>
      </c>
      <c r="D66" s="63" t="str">
        <f t="shared" si="29"/>
        <v>-</v>
      </c>
      <c r="E66" s="63" t="str">
        <f t="shared" si="29"/>
        <v>-</v>
      </c>
      <c r="F66" s="63" t="str">
        <f t="shared" si="29"/>
        <v>-</v>
      </c>
      <c r="G66" s="63" t="str">
        <f t="shared" si="29"/>
        <v>-</v>
      </c>
      <c r="H66" s="63" t="str">
        <f t="shared" si="29"/>
        <v>-</v>
      </c>
      <c r="I66" s="63" t="str">
        <f t="shared" si="29"/>
        <v>-</v>
      </c>
      <c r="J66" s="63" t="str">
        <f t="shared" si="29"/>
        <v>+</v>
      </c>
      <c r="K66" s="63" t="str">
        <f t="shared" si="29"/>
        <v>-</v>
      </c>
      <c r="L66" s="63" t="str">
        <f t="shared" si="29"/>
        <v>-</v>
      </c>
      <c r="M66" s="64" t="str">
        <f t="shared" si="29"/>
        <v>-</v>
      </c>
    </row>
    <row r="67" spans="1:13" s="28" customFormat="1" ht="15">
      <c r="A67" s="30" t="s">
        <v>6</v>
      </c>
      <c r="B67" s="84" t="str">
        <f aca="true" t="shared" si="30" ref="B67:M67">IF(B45=B56,B45,"D")</f>
        <v>-</v>
      </c>
      <c r="C67" s="63" t="str">
        <f t="shared" si="30"/>
        <v>-</v>
      </c>
      <c r="D67" s="63" t="str">
        <f t="shared" si="30"/>
        <v>+</v>
      </c>
      <c r="E67" s="63" t="str">
        <f t="shared" si="30"/>
        <v>-</v>
      </c>
      <c r="F67" s="63" t="str">
        <f t="shared" si="30"/>
        <v>-</v>
      </c>
      <c r="G67" s="63" t="str">
        <f t="shared" si="30"/>
        <v>+</v>
      </c>
      <c r="H67" s="63" t="str">
        <f t="shared" si="30"/>
        <v>-</v>
      </c>
      <c r="I67" s="63" t="str">
        <f t="shared" si="30"/>
        <v>-</v>
      </c>
      <c r="J67" s="63" t="str">
        <f t="shared" si="30"/>
        <v>-</v>
      </c>
      <c r="K67" s="63" t="str">
        <f t="shared" si="30"/>
        <v>-</v>
      </c>
      <c r="L67" s="63" t="str">
        <f t="shared" si="30"/>
        <v>-</v>
      </c>
      <c r="M67" s="64" t="str">
        <f t="shared" si="30"/>
        <v>-</v>
      </c>
    </row>
    <row r="68" spans="1:14" ht="15.75" thickBot="1">
      <c r="A68" s="31" t="s">
        <v>7</v>
      </c>
      <c r="B68" s="66" t="str">
        <f aca="true" t="shared" si="31" ref="B68:M68">IF(B46=B57,B46,"D")</f>
        <v>+</v>
      </c>
      <c r="C68" s="67" t="str">
        <f t="shared" si="31"/>
        <v>D</v>
      </c>
      <c r="D68" s="67" t="str">
        <f t="shared" si="31"/>
        <v>-</v>
      </c>
      <c r="E68" s="67" t="str">
        <f t="shared" si="31"/>
        <v>-</v>
      </c>
      <c r="F68" s="67" t="str">
        <f t="shared" si="31"/>
        <v>-</v>
      </c>
      <c r="G68" s="67" t="str">
        <f t="shared" si="31"/>
        <v>-</v>
      </c>
      <c r="H68" s="67" t="str">
        <f t="shared" si="31"/>
        <v>-</v>
      </c>
      <c r="I68" s="67" t="str">
        <f t="shared" si="31"/>
        <v>-</v>
      </c>
      <c r="J68" s="67" t="str">
        <f t="shared" si="31"/>
        <v>-</v>
      </c>
      <c r="K68" s="67" t="str">
        <f t="shared" si="31"/>
        <v>-</v>
      </c>
      <c r="L68" s="67" t="str">
        <f t="shared" si="31"/>
        <v>-</v>
      </c>
      <c r="M68" s="68" t="str">
        <f t="shared" si="31"/>
        <v>-</v>
      </c>
      <c r="N68" s="28"/>
    </row>
    <row r="69" spans="1:14" ht="12.75">
      <c r="A69" s="35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>
      <c r="A70" s="35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>
      <c r="A71" s="35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>
      <c r="A72" s="35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2.75">
      <c r="A73" s="35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>
      <c r="A74" s="35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>
      <c r="A75" s="35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2.75">
      <c r="A76" s="35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3" ht="12.75">
      <c r="A77" s="35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5">
      <c r="A78" s="35"/>
      <c r="B78" s="28"/>
      <c r="C78" s="28"/>
      <c r="D78" s="36"/>
      <c r="E78" s="37" t="s">
        <v>8</v>
      </c>
      <c r="F78" s="37" t="s">
        <v>9</v>
      </c>
      <c r="G78" s="28"/>
      <c r="H78" s="28"/>
      <c r="I78" s="28"/>
      <c r="J78" s="28"/>
      <c r="K78" s="28"/>
      <c r="L78" s="28"/>
      <c r="M78" s="28"/>
    </row>
    <row r="79" spans="1:13" ht="15">
      <c r="A79" s="35"/>
      <c r="B79" s="28"/>
      <c r="C79" s="137" t="s">
        <v>29</v>
      </c>
      <c r="D79" s="38" t="s">
        <v>10</v>
      </c>
      <c r="E79" s="39">
        <f>COUNTIF($B$61:$M$68,"+")</f>
        <v>8</v>
      </c>
      <c r="F79" s="40">
        <f>$E$79/96*100</f>
        <v>8.333333333333332</v>
      </c>
      <c r="G79" s="28"/>
      <c r="H79" s="28"/>
      <c r="I79" s="28"/>
      <c r="J79" s="28"/>
      <c r="K79" s="28"/>
      <c r="L79" s="28"/>
      <c r="M79" s="28"/>
    </row>
    <row r="80" spans="1:13" ht="15">
      <c r="A80" s="35"/>
      <c r="B80" s="28"/>
      <c r="C80" s="138"/>
      <c r="D80" s="41" t="s">
        <v>11</v>
      </c>
      <c r="E80" s="39">
        <f>COUNTIF($B$61:$M$68,"-")</f>
        <v>84</v>
      </c>
      <c r="F80" s="40">
        <f>$E$80/96*100</f>
        <v>87.5</v>
      </c>
      <c r="G80" s="28"/>
      <c r="H80" s="28"/>
      <c r="I80" s="28"/>
      <c r="J80" s="28"/>
      <c r="K80" s="28"/>
      <c r="L80" s="28"/>
      <c r="M80" s="28"/>
    </row>
    <row r="81" spans="1:13" ht="15">
      <c r="A81" s="35"/>
      <c r="B81" s="28"/>
      <c r="C81" s="138"/>
      <c r="D81" s="85" t="s">
        <v>3</v>
      </c>
      <c r="E81" s="39">
        <f>COUNTIF($B$61:$M$68,"D")</f>
        <v>4</v>
      </c>
      <c r="F81" s="40">
        <f>$E$81/96*100</f>
        <v>4.166666666666666</v>
      </c>
      <c r="G81" s="28"/>
      <c r="H81" s="28"/>
      <c r="I81" s="28"/>
      <c r="J81" s="28"/>
      <c r="K81" s="28"/>
      <c r="L81" s="28"/>
      <c r="M81" s="28"/>
    </row>
    <row r="82" spans="1:13" ht="14.25">
      <c r="A82" s="35"/>
      <c r="C82" s="139"/>
      <c r="D82" s="90" t="s">
        <v>26</v>
      </c>
      <c r="E82" s="39">
        <f>SUM(E79:E81)</f>
        <v>96</v>
      </c>
      <c r="F82" s="92">
        <f>SUM(F79:F81)</f>
        <v>100</v>
      </c>
      <c r="G82" s="28"/>
      <c r="H82" s="28"/>
      <c r="I82" s="28"/>
      <c r="J82" s="28"/>
      <c r="K82" s="28"/>
      <c r="L82" s="28"/>
      <c r="M82" s="28"/>
    </row>
    <row r="83" spans="1:13" ht="12.75">
      <c r="A83" s="35"/>
      <c r="F83" s="28"/>
      <c r="G83" s="28"/>
      <c r="H83" s="28"/>
      <c r="I83" s="28"/>
      <c r="J83" s="28"/>
      <c r="K83" s="28"/>
      <c r="L83" s="28"/>
      <c r="M83" s="28"/>
    </row>
    <row r="84" spans="1:13" ht="12.75">
      <c r="A84" s="35"/>
      <c r="C84" s="99" t="s">
        <v>30</v>
      </c>
      <c r="F84" s="28"/>
      <c r="G84" s="28"/>
      <c r="H84" s="28"/>
      <c r="I84" s="28"/>
      <c r="J84" s="28"/>
      <c r="K84" s="28"/>
      <c r="L84" s="28"/>
      <c r="M84" s="28"/>
    </row>
    <row r="85" spans="1:13" ht="12.75">
      <c r="A85" s="35"/>
      <c r="C85" s="99" t="s">
        <v>31</v>
      </c>
      <c r="F85" s="28"/>
      <c r="G85" s="28"/>
      <c r="H85" s="28"/>
      <c r="I85" s="28"/>
      <c r="J85" s="28"/>
      <c r="K85" s="28"/>
      <c r="L85" s="28"/>
      <c r="M85" s="28"/>
    </row>
  </sheetData>
  <sheetProtection password="D1EE" sheet="1" objects="1" scenarios="1"/>
  <protectedRanges>
    <protectedRange sqref="B9:M16" name="Rango2"/>
    <protectedRange sqref="A3:H4" name="Rango1"/>
  </protectedRanges>
  <mergeCells count="6">
    <mergeCell ref="C79:C82"/>
    <mergeCell ref="A35:M35"/>
    <mergeCell ref="F20:F21"/>
    <mergeCell ref="A1:M1"/>
    <mergeCell ref="A18:M18"/>
    <mergeCell ref="A23:M23"/>
  </mergeCells>
  <conditionalFormatting sqref="B47:M47">
    <cfRule type="cellIs" priority="1" dxfId="0" operator="equal" stopIfTrue="1">
      <formula>"+"</formula>
    </cfRule>
  </conditionalFormatting>
  <conditionalFormatting sqref="B61:M68">
    <cfRule type="cellIs" priority="2" dxfId="1" operator="equal" stopIfTrue="1">
      <formula>"+"</formula>
    </cfRule>
  </conditionalFormatting>
  <conditionalFormatting sqref="A38:A46 B49:M49 A49:A57 A60:A68 A58:M59 B60:M60 B38:M38">
    <cfRule type="cellIs" priority="3" dxfId="0" operator="equal" stopIfTrue="1">
      <formula>#REF!</formula>
    </cfRule>
  </conditionalFormatting>
  <printOptions horizontalCentered="1"/>
  <pageMargins left="0.7874015748031497" right="0.7874015748031497" top="0.62" bottom="0.48" header="0" footer="0"/>
  <pageSetup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85" zoomScaleNormal="85" workbookViewId="0" topLeftCell="A1">
      <selection activeCell="P24" sqref="P24"/>
    </sheetView>
  </sheetViews>
  <sheetFormatPr defaultColWidth="7.8515625" defaultRowHeight="12.75"/>
  <cols>
    <col min="1" max="1" width="4.140625" style="1" customWidth="1"/>
    <col min="2" max="2" width="8.57421875" style="0" bestFit="1" customWidth="1"/>
    <col min="3" max="3" width="8.00390625" style="0" bestFit="1" customWidth="1"/>
    <col min="4" max="4" width="7.8515625" style="0" customWidth="1"/>
    <col min="5" max="5" width="8.00390625" style="0" bestFit="1" customWidth="1"/>
    <col min="6" max="6" width="8.00390625" style="0" customWidth="1"/>
    <col min="7" max="9" width="8.00390625" style="0" bestFit="1" customWidth="1"/>
    <col min="10" max="10" width="8.57421875" style="0" customWidth="1"/>
    <col min="11" max="11" width="8.00390625" style="0" bestFit="1" customWidth="1"/>
    <col min="12" max="12" width="7.8515625" style="0" customWidth="1"/>
    <col min="13" max="13" width="8.00390625" style="0" bestFit="1" customWidth="1"/>
    <col min="16" max="16" width="7.7109375" style="0" customWidth="1"/>
    <col min="17" max="17" width="8.28125" style="0" customWidth="1"/>
    <col min="19" max="27" width="4.00390625" style="0" customWidth="1"/>
  </cols>
  <sheetData>
    <row r="1" spans="1:13" ht="15.75">
      <c r="A1" s="143" t="s">
        <v>94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s="3" customFormat="1" ht="15">
      <c r="A3" s="91" t="s">
        <v>32</v>
      </c>
      <c r="B3" s="91"/>
      <c r="C3" s="91"/>
      <c r="D3" s="91"/>
      <c r="E3" s="91"/>
      <c r="F3" s="91"/>
      <c r="G3" s="89">
        <v>1.6</v>
      </c>
      <c r="H3" s="89">
        <v>1.55</v>
      </c>
      <c r="I3" s="91"/>
      <c r="J3" s="91"/>
      <c r="K3" s="91"/>
      <c r="L3" s="91"/>
      <c r="M3" s="91"/>
      <c r="N3" s="47"/>
    </row>
    <row r="4" spans="1:14" s="3" customFormat="1" ht="15">
      <c r="A4" s="91" t="s">
        <v>33</v>
      </c>
      <c r="B4" s="91"/>
      <c r="C4" s="91"/>
      <c r="D4" s="91"/>
      <c r="E4" s="91"/>
      <c r="F4" s="91"/>
      <c r="G4" s="79">
        <v>0.125</v>
      </c>
      <c r="H4" s="79">
        <v>0.13</v>
      </c>
      <c r="I4" s="91"/>
      <c r="J4" s="91"/>
      <c r="K4" s="91"/>
      <c r="L4" s="91"/>
      <c r="M4" s="91"/>
      <c r="N4" s="47"/>
    </row>
    <row r="5" spans="1:14" s="95" customFormat="1" ht="12.75">
      <c r="A5" s="98" t="s">
        <v>27</v>
      </c>
      <c r="B5" s="93"/>
      <c r="C5" s="93"/>
      <c r="D5" s="93"/>
      <c r="E5" s="93"/>
      <c r="F5" s="93"/>
      <c r="G5" s="96"/>
      <c r="H5" s="96"/>
      <c r="I5" s="93"/>
      <c r="J5" s="93"/>
      <c r="K5" s="93"/>
      <c r="L5" s="93"/>
      <c r="M5" s="93"/>
      <c r="N5" s="94"/>
    </row>
    <row r="6" spans="1:14" s="3" customFormat="1" ht="15">
      <c r="A6" s="98" t="s">
        <v>28</v>
      </c>
      <c r="B6" s="91"/>
      <c r="C6" s="91"/>
      <c r="D6" s="91"/>
      <c r="E6" s="91"/>
      <c r="F6" s="91"/>
      <c r="G6" s="97"/>
      <c r="H6" s="97"/>
      <c r="I6" s="91"/>
      <c r="J6" s="91"/>
      <c r="K6" s="91"/>
      <c r="L6" s="91"/>
      <c r="M6" s="91"/>
      <c r="N6" s="47"/>
    </row>
    <row r="7" s="3" customFormat="1" ht="13.5" thickBot="1"/>
    <row r="8" spans="1:13" ht="15.75" thickBot="1">
      <c r="A8" s="6"/>
      <c r="B8" s="7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9">
        <v>12</v>
      </c>
    </row>
    <row r="9" spans="1:13" ht="15">
      <c r="A9" s="8" t="s">
        <v>0</v>
      </c>
      <c r="B9" s="12">
        <v>1.6</v>
      </c>
      <c r="C9" s="12">
        <v>1.55</v>
      </c>
      <c r="D9" s="12">
        <v>0.26</v>
      </c>
      <c r="E9" s="12">
        <v>0.323</v>
      </c>
      <c r="F9" s="12">
        <v>0.3</v>
      </c>
      <c r="G9" s="12">
        <v>0.299</v>
      </c>
      <c r="H9" s="12">
        <v>0.288</v>
      </c>
      <c r="I9" s="12">
        <v>0.263</v>
      </c>
      <c r="J9" s="12">
        <v>0.388</v>
      </c>
      <c r="K9" s="12">
        <v>0.221</v>
      </c>
      <c r="L9" s="12">
        <v>0.311</v>
      </c>
      <c r="M9" s="20">
        <v>0.337</v>
      </c>
    </row>
    <row r="10" spans="1:13" ht="15">
      <c r="A10" s="9" t="s">
        <v>1</v>
      </c>
      <c r="B10" s="13">
        <v>0.125</v>
      </c>
      <c r="C10" s="13">
        <v>0.13</v>
      </c>
      <c r="D10" s="13">
        <v>0.25</v>
      </c>
      <c r="E10" s="13">
        <v>0.25</v>
      </c>
      <c r="F10" s="13">
        <v>0.258</v>
      </c>
      <c r="G10" s="13">
        <v>0.6</v>
      </c>
      <c r="H10" s="13">
        <v>0.258</v>
      </c>
      <c r="I10" s="13">
        <v>0.252</v>
      </c>
      <c r="J10" s="13">
        <v>0.299</v>
      </c>
      <c r="K10" s="13">
        <v>0.258</v>
      </c>
      <c r="L10" s="13">
        <v>0.2</v>
      </c>
      <c r="M10" s="21">
        <v>0.22</v>
      </c>
    </row>
    <row r="11" spans="1:13" ht="15">
      <c r="A11" s="9" t="s">
        <v>2</v>
      </c>
      <c r="B11" s="13">
        <v>0.299</v>
      </c>
      <c r="C11" s="13">
        <v>0.15</v>
      </c>
      <c r="D11" s="13">
        <v>0.28</v>
      </c>
      <c r="E11" s="13">
        <v>0.25</v>
      </c>
      <c r="F11" s="13">
        <v>0.19</v>
      </c>
      <c r="G11" s="13">
        <v>1.222</v>
      </c>
      <c r="H11" s="13">
        <v>0.25</v>
      </c>
      <c r="I11" s="13">
        <v>0.322</v>
      </c>
      <c r="J11" s="13">
        <v>0.287</v>
      </c>
      <c r="K11" s="13">
        <v>0.279</v>
      </c>
      <c r="L11" s="13">
        <v>0.245</v>
      </c>
      <c r="M11" s="21">
        <v>0.25</v>
      </c>
    </row>
    <row r="12" spans="1:13" ht="15">
      <c r="A12" s="9" t="s">
        <v>3</v>
      </c>
      <c r="B12" s="13">
        <v>0.35</v>
      </c>
      <c r="C12" s="13">
        <v>0.2</v>
      </c>
      <c r="D12" s="13">
        <v>0.4</v>
      </c>
      <c r="E12" s="13">
        <v>0.258</v>
      </c>
      <c r="F12" s="13">
        <v>0.216</v>
      </c>
      <c r="G12" s="13">
        <v>0.24</v>
      </c>
      <c r="H12" s="13">
        <v>0.399</v>
      </c>
      <c r="I12" s="13">
        <v>0.522</v>
      </c>
      <c r="J12" s="13">
        <v>0.222</v>
      </c>
      <c r="K12" s="13">
        <v>0.274</v>
      </c>
      <c r="L12" s="13">
        <v>0.222</v>
      </c>
      <c r="M12" s="21">
        <v>0.263</v>
      </c>
    </row>
    <row r="13" spans="1:13" ht="15">
      <c r="A13" s="9" t="s">
        <v>4</v>
      </c>
      <c r="B13" s="106">
        <v>0.3</v>
      </c>
      <c r="C13" s="13">
        <v>0.211</v>
      </c>
      <c r="D13" s="13">
        <v>0.241</v>
      </c>
      <c r="E13" s="13">
        <v>0.15</v>
      </c>
      <c r="F13" s="13">
        <v>1.19</v>
      </c>
      <c r="G13" s="13">
        <v>0.284</v>
      </c>
      <c r="H13" s="13">
        <v>0.263</v>
      </c>
      <c r="I13" s="13">
        <v>0.555</v>
      </c>
      <c r="J13" s="13">
        <v>0.222</v>
      </c>
      <c r="K13" s="13">
        <v>0.666</v>
      </c>
      <c r="L13" s="13">
        <v>0.28</v>
      </c>
      <c r="M13" s="21">
        <v>0.262</v>
      </c>
    </row>
    <row r="14" spans="1:13" ht="15">
      <c r="A14" s="9" t="s">
        <v>5</v>
      </c>
      <c r="B14" s="106">
        <v>0.25</v>
      </c>
      <c r="C14" s="13">
        <v>0.3</v>
      </c>
      <c r="D14" s="13">
        <v>0.221</v>
      </c>
      <c r="E14" s="13">
        <v>0.333</v>
      </c>
      <c r="F14" s="13">
        <v>0.3</v>
      </c>
      <c r="G14" s="13">
        <v>0.55</v>
      </c>
      <c r="H14" s="13">
        <v>0.25</v>
      </c>
      <c r="I14" s="13">
        <v>0.233</v>
      </c>
      <c r="J14" s="13">
        <v>0.993</v>
      </c>
      <c r="K14" s="13">
        <v>0.209</v>
      </c>
      <c r="L14" s="13">
        <v>0.298</v>
      </c>
      <c r="M14" s="21">
        <v>0.254</v>
      </c>
    </row>
    <row r="15" spans="1:13" ht="15">
      <c r="A15" s="9" t="s">
        <v>6</v>
      </c>
      <c r="B15" s="106">
        <v>0.29</v>
      </c>
      <c r="C15" s="13">
        <v>0.251</v>
      </c>
      <c r="D15" s="13">
        <v>0.96</v>
      </c>
      <c r="E15" s="13">
        <v>0.292</v>
      </c>
      <c r="F15" s="13">
        <v>0.2</v>
      </c>
      <c r="G15" s="13">
        <v>0.8</v>
      </c>
      <c r="H15" s="13">
        <v>0.22</v>
      </c>
      <c r="I15" s="13">
        <v>0.25</v>
      </c>
      <c r="J15" s="13">
        <v>0.155</v>
      </c>
      <c r="K15" s="13">
        <v>0.201</v>
      </c>
      <c r="L15" s="13">
        <v>0.277</v>
      </c>
      <c r="M15" s="21">
        <v>0.222</v>
      </c>
    </row>
    <row r="16" spans="1:16" ht="15.75" thickBot="1">
      <c r="A16" s="10" t="s">
        <v>7</v>
      </c>
      <c r="B16" s="14">
        <v>0.866</v>
      </c>
      <c r="C16" s="15">
        <v>0.63</v>
      </c>
      <c r="D16" s="15">
        <v>0.29</v>
      </c>
      <c r="E16" s="15">
        <v>0.2</v>
      </c>
      <c r="F16" s="15">
        <v>0.157</v>
      </c>
      <c r="G16" s="15">
        <v>0.246</v>
      </c>
      <c r="H16" s="15">
        <v>0.266</v>
      </c>
      <c r="I16" s="15">
        <v>0.235</v>
      </c>
      <c r="J16" s="15">
        <v>0.2</v>
      </c>
      <c r="K16" s="15">
        <v>0.299</v>
      </c>
      <c r="L16" s="15">
        <v>0.333</v>
      </c>
      <c r="M16" s="22">
        <v>0.504</v>
      </c>
      <c r="P16" s="23"/>
    </row>
    <row r="17" spans="1:13" ht="12.7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143" t="s">
        <v>22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ht="13.5" thickBot="1">
      <c r="A19"/>
    </row>
    <row r="20" spans="1:9" s="28" customFormat="1" ht="15">
      <c r="A20" s="35"/>
      <c r="C20" s="70" t="s">
        <v>13</v>
      </c>
      <c r="D20" s="69">
        <f>AVERAGE($G$3:$H$3)</f>
        <v>1.5750000000000002</v>
      </c>
      <c r="E20" s="72" t="str">
        <f>IF($D$20&gt;0.8,"OK","NO")</f>
        <v>OK</v>
      </c>
      <c r="F20" s="141" t="str">
        <f>IF(AND($E$20="OK",$E$21="OK"),"OK","NO")</f>
        <v>OK</v>
      </c>
      <c r="H20" s="70" t="s">
        <v>20</v>
      </c>
      <c r="I20" s="86">
        <v>0.5</v>
      </c>
    </row>
    <row r="21" spans="1:16" s="28" customFormat="1" ht="15.75" thickBot="1">
      <c r="A21" s="35"/>
      <c r="C21" s="71" t="s">
        <v>12</v>
      </c>
      <c r="D21" s="80">
        <f>AVERAGE($G$4:$H$4)</f>
        <v>0.1275</v>
      </c>
      <c r="E21" s="81" t="str">
        <f>IF(($D$21/$D$20)&lt;0.15,"OK","NO")</f>
        <v>OK</v>
      </c>
      <c r="F21" s="142"/>
      <c r="H21" s="71" t="s">
        <v>21</v>
      </c>
      <c r="I21" s="87">
        <v>0.4</v>
      </c>
      <c r="P21" s="50"/>
    </row>
    <row r="22" spans="1:16" s="28" customFormat="1" ht="15">
      <c r="A22" s="35"/>
      <c r="B22" s="51"/>
      <c r="C22" s="51"/>
      <c r="D22" s="52"/>
      <c r="E22" s="53"/>
      <c r="F22" s="54"/>
      <c r="H22" s="55"/>
      <c r="P22" s="50"/>
    </row>
    <row r="23" spans="1:16" s="28" customFormat="1" ht="15.75">
      <c r="A23" s="143" t="s">
        <v>69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P23" s="50"/>
    </row>
    <row r="24" spans="1:16" s="28" customFormat="1" ht="15.75" thickBot="1">
      <c r="A24" s="35"/>
      <c r="B24" s="51"/>
      <c r="C24" s="51"/>
      <c r="D24" s="52"/>
      <c r="E24" s="53"/>
      <c r="F24" s="54"/>
      <c r="H24" s="55"/>
      <c r="P24" s="50"/>
    </row>
    <row r="25" spans="1:16" s="28" customFormat="1" ht="15.75" thickBot="1">
      <c r="A25" s="6"/>
      <c r="B25" s="7">
        <v>1</v>
      </c>
      <c r="C25" s="11">
        <v>2</v>
      </c>
      <c r="D25" s="11">
        <v>3</v>
      </c>
      <c r="E25" s="11">
        <v>4</v>
      </c>
      <c r="F25" s="11">
        <v>5</v>
      </c>
      <c r="G25" s="11">
        <v>6</v>
      </c>
      <c r="H25" s="11">
        <v>7</v>
      </c>
      <c r="I25" s="11">
        <v>8</v>
      </c>
      <c r="J25" s="11">
        <v>9</v>
      </c>
      <c r="K25" s="11">
        <v>10</v>
      </c>
      <c r="L25" s="11">
        <v>11</v>
      </c>
      <c r="M25" s="19">
        <v>12</v>
      </c>
      <c r="P25" s="50"/>
    </row>
    <row r="26" spans="1:16" s="28" customFormat="1" ht="15">
      <c r="A26" s="8" t="s">
        <v>0</v>
      </c>
      <c r="B26" s="108">
        <f aca="true" t="shared" si="0" ref="B26:M26">ROUND((B9/$D$20),3)</f>
        <v>1.016</v>
      </c>
      <c r="C26" s="109">
        <f t="shared" si="0"/>
        <v>0.984</v>
      </c>
      <c r="D26" s="109">
        <f t="shared" si="0"/>
        <v>0.165</v>
      </c>
      <c r="E26" s="109">
        <f t="shared" si="0"/>
        <v>0.205</v>
      </c>
      <c r="F26" s="109">
        <f t="shared" si="0"/>
        <v>0.19</v>
      </c>
      <c r="G26" s="109">
        <f t="shared" si="0"/>
        <v>0.19</v>
      </c>
      <c r="H26" s="109">
        <f t="shared" si="0"/>
        <v>0.183</v>
      </c>
      <c r="I26" s="109">
        <f t="shared" si="0"/>
        <v>0.167</v>
      </c>
      <c r="J26" s="109">
        <f t="shared" si="0"/>
        <v>0.246</v>
      </c>
      <c r="K26" s="109">
        <f t="shared" si="0"/>
        <v>0.14</v>
      </c>
      <c r="L26" s="109">
        <f t="shared" si="0"/>
        <v>0.197</v>
      </c>
      <c r="M26" s="110">
        <f t="shared" si="0"/>
        <v>0.214</v>
      </c>
      <c r="P26" s="50"/>
    </row>
    <row r="27" spans="1:13" s="28" customFormat="1" ht="15">
      <c r="A27" s="9" t="s">
        <v>1</v>
      </c>
      <c r="B27" s="111">
        <f aca="true" t="shared" si="1" ref="B27:M27">ROUND((B10/$D$20),3)</f>
        <v>0.079</v>
      </c>
      <c r="C27" s="112">
        <f t="shared" si="1"/>
        <v>0.083</v>
      </c>
      <c r="D27" s="112">
        <f t="shared" si="1"/>
        <v>0.159</v>
      </c>
      <c r="E27" s="112">
        <f t="shared" si="1"/>
        <v>0.159</v>
      </c>
      <c r="F27" s="112">
        <f t="shared" si="1"/>
        <v>0.164</v>
      </c>
      <c r="G27" s="112">
        <f t="shared" si="1"/>
        <v>0.381</v>
      </c>
      <c r="H27" s="112">
        <f t="shared" si="1"/>
        <v>0.164</v>
      </c>
      <c r="I27" s="112">
        <f t="shared" si="1"/>
        <v>0.16</v>
      </c>
      <c r="J27" s="112">
        <f t="shared" si="1"/>
        <v>0.19</v>
      </c>
      <c r="K27" s="112">
        <f t="shared" si="1"/>
        <v>0.164</v>
      </c>
      <c r="L27" s="112">
        <f t="shared" si="1"/>
        <v>0.127</v>
      </c>
      <c r="M27" s="113">
        <f t="shared" si="1"/>
        <v>0.14</v>
      </c>
    </row>
    <row r="28" spans="1:13" s="28" customFormat="1" ht="15">
      <c r="A28" s="9" t="s">
        <v>2</v>
      </c>
      <c r="B28" s="111">
        <f aca="true" t="shared" si="2" ref="B28:M28">ROUND((B11/$D$20),3)</f>
        <v>0.19</v>
      </c>
      <c r="C28" s="112">
        <f t="shared" si="2"/>
        <v>0.095</v>
      </c>
      <c r="D28" s="112">
        <f t="shared" si="2"/>
        <v>0.178</v>
      </c>
      <c r="E28" s="112">
        <f t="shared" si="2"/>
        <v>0.159</v>
      </c>
      <c r="F28" s="112">
        <f t="shared" si="2"/>
        <v>0.121</v>
      </c>
      <c r="G28" s="112">
        <f t="shared" si="2"/>
        <v>0.776</v>
      </c>
      <c r="H28" s="112">
        <f t="shared" si="2"/>
        <v>0.159</v>
      </c>
      <c r="I28" s="112">
        <f t="shared" si="2"/>
        <v>0.204</v>
      </c>
      <c r="J28" s="112">
        <f t="shared" si="2"/>
        <v>0.182</v>
      </c>
      <c r="K28" s="112">
        <f t="shared" si="2"/>
        <v>0.177</v>
      </c>
      <c r="L28" s="112">
        <f t="shared" si="2"/>
        <v>0.156</v>
      </c>
      <c r="M28" s="113">
        <f t="shared" si="2"/>
        <v>0.159</v>
      </c>
    </row>
    <row r="29" spans="1:13" s="28" customFormat="1" ht="15">
      <c r="A29" s="9" t="s">
        <v>3</v>
      </c>
      <c r="B29" s="111">
        <f aca="true" t="shared" si="3" ref="B29:M29">ROUND((B12/$D$20),3)</f>
        <v>0.222</v>
      </c>
      <c r="C29" s="112">
        <f t="shared" si="3"/>
        <v>0.127</v>
      </c>
      <c r="D29" s="112">
        <f t="shared" si="3"/>
        <v>0.254</v>
      </c>
      <c r="E29" s="112">
        <f t="shared" si="3"/>
        <v>0.164</v>
      </c>
      <c r="F29" s="112">
        <f t="shared" si="3"/>
        <v>0.137</v>
      </c>
      <c r="G29" s="112">
        <f t="shared" si="3"/>
        <v>0.152</v>
      </c>
      <c r="H29" s="112">
        <f t="shared" si="3"/>
        <v>0.253</v>
      </c>
      <c r="I29" s="112">
        <f t="shared" si="3"/>
        <v>0.331</v>
      </c>
      <c r="J29" s="112">
        <f t="shared" si="3"/>
        <v>0.141</v>
      </c>
      <c r="K29" s="112">
        <f t="shared" si="3"/>
        <v>0.174</v>
      </c>
      <c r="L29" s="112">
        <f t="shared" si="3"/>
        <v>0.141</v>
      </c>
      <c r="M29" s="113">
        <f t="shared" si="3"/>
        <v>0.167</v>
      </c>
    </row>
    <row r="30" spans="1:13" s="28" customFormat="1" ht="15">
      <c r="A30" s="9" t="s">
        <v>4</v>
      </c>
      <c r="B30" s="111">
        <f aca="true" t="shared" si="4" ref="B30:M30">ROUND((B13/$D$20),3)</f>
        <v>0.19</v>
      </c>
      <c r="C30" s="112">
        <f t="shared" si="4"/>
        <v>0.134</v>
      </c>
      <c r="D30" s="112">
        <f t="shared" si="4"/>
        <v>0.153</v>
      </c>
      <c r="E30" s="112">
        <f t="shared" si="4"/>
        <v>0.095</v>
      </c>
      <c r="F30" s="112">
        <f t="shared" si="4"/>
        <v>0.756</v>
      </c>
      <c r="G30" s="112">
        <f t="shared" si="4"/>
        <v>0.18</v>
      </c>
      <c r="H30" s="112">
        <f t="shared" si="4"/>
        <v>0.167</v>
      </c>
      <c r="I30" s="112">
        <f t="shared" si="4"/>
        <v>0.352</v>
      </c>
      <c r="J30" s="112">
        <f t="shared" si="4"/>
        <v>0.141</v>
      </c>
      <c r="K30" s="112">
        <f t="shared" si="4"/>
        <v>0.423</v>
      </c>
      <c r="L30" s="112">
        <f t="shared" si="4"/>
        <v>0.178</v>
      </c>
      <c r="M30" s="113">
        <f t="shared" si="4"/>
        <v>0.166</v>
      </c>
    </row>
    <row r="31" spans="1:13" s="28" customFormat="1" ht="15">
      <c r="A31" s="9" t="s">
        <v>5</v>
      </c>
      <c r="B31" s="111">
        <f aca="true" t="shared" si="5" ref="B31:M31">ROUND((B14/$D$20),3)</f>
        <v>0.159</v>
      </c>
      <c r="C31" s="112">
        <f t="shared" si="5"/>
        <v>0.19</v>
      </c>
      <c r="D31" s="112">
        <f t="shared" si="5"/>
        <v>0.14</v>
      </c>
      <c r="E31" s="112">
        <f t="shared" si="5"/>
        <v>0.211</v>
      </c>
      <c r="F31" s="112">
        <f t="shared" si="5"/>
        <v>0.19</v>
      </c>
      <c r="G31" s="112">
        <f t="shared" si="5"/>
        <v>0.349</v>
      </c>
      <c r="H31" s="112">
        <f t="shared" si="5"/>
        <v>0.159</v>
      </c>
      <c r="I31" s="112">
        <f t="shared" si="5"/>
        <v>0.148</v>
      </c>
      <c r="J31" s="112">
        <f t="shared" si="5"/>
        <v>0.63</v>
      </c>
      <c r="K31" s="112">
        <f t="shared" si="5"/>
        <v>0.133</v>
      </c>
      <c r="L31" s="112">
        <f t="shared" si="5"/>
        <v>0.189</v>
      </c>
      <c r="M31" s="113">
        <f t="shared" si="5"/>
        <v>0.161</v>
      </c>
    </row>
    <row r="32" spans="1:13" s="28" customFormat="1" ht="15">
      <c r="A32" s="9" t="s">
        <v>6</v>
      </c>
      <c r="B32" s="111">
        <f aca="true" t="shared" si="6" ref="B32:M32">ROUND((B15/$D$20),3)</f>
        <v>0.184</v>
      </c>
      <c r="C32" s="112">
        <f t="shared" si="6"/>
        <v>0.159</v>
      </c>
      <c r="D32" s="112">
        <f t="shared" si="6"/>
        <v>0.61</v>
      </c>
      <c r="E32" s="112">
        <f t="shared" si="6"/>
        <v>0.185</v>
      </c>
      <c r="F32" s="112">
        <f t="shared" si="6"/>
        <v>0.127</v>
      </c>
      <c r="G32" s="112">
        <f t="shared" si="6"/>
        <v>0.508</v>
      </c>
      <c r="H32" s="112">
        <f t="shared" si="6"/>
        <v>0.14</v>
      </c>
      <c r="I32" s="112">
        <f t="shared" si="6"/>
        <v>0.159</v>
      </c>
      <c r="J32" s="112">
        <f t="shared" si="6"/>
        <v>0.098</v>
      </c>
      <c r="K32" s="112">
        <f t="shared" si="6"/>
        <v>0.128</v>
      </c>
      <c r="L32" s="112">
        <f t="shared" si="6"/>
        <v>0.176</v>
      </c>
      <c r="M32" s="113">
        <f t="shared" si="6"/>
        <v>0.141</v>
      </c>
    </row>
    <row r="33" spans="1:13" s="28" customFormat="1" ht="15.75" thickBot="1">
      <c r="A33" s="10" t="s">
        <v>7</v>
      </c>
      <c r="B33" s="114">
        <f aca="true" t="shared" si="7" ref="B33:M33">ROUND((B16/$D$20),3)</f>
        <v>0.55</v>
      </c>
      <c r="C33" s="115">
        <f t="shared" si="7"/>
        <v>0.4</v>
      </c>
      <c r="D33" s="115">
        <f t="shared" si="7"/>
        <v>0.184</v>
      </c>
      <c r="E33" s="115">
        <f t="shared" si="7"/>
        <v>0.127</v>
      </c>
      <c r="F33" s="115">
        <f t="shared" si="7"/>
        <v>0.1</v>
      </c>
      <c r="G33" s="115">
        <f t="shared" si="7"/>
        <v>0.156</v>
      </c>
      <c r="H33" s="115">
        <f t="shared" si="7"/>
        <v>0.169</v>
      </c>
      <c r="I33" s="115">
        <f t="shared" si="7"/>
        <v>0.149</v>
      </c>
      <c r="J33" s="115">
        <f t="shared" si="7"/>
        <v>0.127</v>
      </c>
      <c r="K33" s="115">
        <f t="shared" si="7"/>
        <v>0.19</v>
      </c>
      <c r="L33" s="115">
        <f t="shared" si="7"/>
        <v>0.211</v>
      </c>
      <c r="M33" s="116">
        <f t="shared" si="7"/>
        <v>0.32</v>
      </c>
    </row>
    <row r="34" spans="1:8" s="28" customFormat="1" ht="15">
      <c r="A34" s="35"/>
      <c r="B34" s="51"/>
      <c r="C34" s="51"/>
      <c r="D34" s="52"/>
      <c r="E34" s="53"/>
      <c r="F34" s="54"/>
      <c r="H34" s="55"/>
    </row>
    <row r="35" spans="1:13" s="28" customFormat="1" ht="15.75">
      <c r="A35" s="140" t="s">
        <v>18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spans="1:13" s="28" customFormat="1" ht="15.75" hidden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="28" customFormat="1" ht="13.5" hidden="1" thickBot="1">
      <c r="A37" s="35"/>
    </row>
    <row r="38" spans="1:13" s="28" customFormat="1" ht="15.75" hidden="1" thickBot="1">
      <c r="A38" s="24"/>
      <c r="B38" s="26">
        <v>1</v>
      </c>
      <c r="C38" s="26">
        <v>2</v>
      </c>
      <c r="D38" s="26">
        <v>3</v>
      </c>
      <c r="E38" s="26">
        <v>4</v>
      </c>
      <c r="F38" s="26">
        <v>5</v>
      </c>
      <c r="G38" s="26">
        <v>6</v>
      </c>
      <c r="H38" s="26">
        <v>7</v>
      </c>
      <c r="I38" s="26">
        <v>8</v>
      </c>
      <c r="J38" s="26">
        <v>9</v>
      </c>
      <c r="K38" s="26">
        <v>10</v>
      </c>
      <c r="L38" s="26">
        <v>11</v>
      </c>
      <c r="M38" s="27">
        <v>12</v>
      </c>
    </row>
    <row r="39" spans="1:13" s="28" customFormat="1" ht="15" hidden="1">
      <c r="A39" s="57" t="s">
        <v>0</v>
      </c>
      <c r="B39" s="107" t="str">
        <f aca="true" t="shared" si="8" ref="B39:M39">IF(B26&gt;=$I$20,"+","-")</f>
        <v>+</v>
      </c>
      <c r="C39" s="60" t="str">
        <f t="shared" si="8"/>
        <v>+</v>
      </c>
      <c r="D39" s="60" t="str">
        <f t="shared" si="8"/>
        <v>-</v>
      </c>
      <c r="E39" s="60" t="str">
        <f t="shared" si="8"/>
        <v>-</v>
      </c>
      <c r="F39" s="60" t="str">
        <f t="shared" si="8"/>
        <v>-</v>
      </c>
      <c r="G39" s="60" t="str">
        <f t="shared" si="8"/>
        <v>-</v>
      </c>
      <c r="H39" s="60" t="str">
        <f t="shared" si="8"/>
        <v>-</v>
      </c>
      <c r="I39" s="60" t="str">
        <f t="shared" si="8"/>
        <v>-</v>
      </c>
      <c r="J39" s="60" t="str">
        <f t="shared" si="8"/>
        <v>-</v>
      </c>
      <c r="K39" s="60" t="str">
        <f t="shared" si="8"/>
        <v>-</v>
      </c>
      <c r="L39" s="60" t="str">
        <f t="shared" si="8"/>
        <v>-</v>
      </c>
      <c r="M39" s="61" t="str">
        <f t="shared" si="8"/>
        <v>-</v>
      </c>
    </row>
    <row r="40" spans="1:13" s="28" customFormat="1" ht="15" hidden="1">
      <c r="A40" s="58" t="s">
        <v>1</v>
      </c>
      <c r="B40" s="84" t="str">
        <f aca="true" t="shared" si="9" ref="B40:M40">IF(B27&gt;=$I$20,"+","-")</f>
        <v>-</v>
      </c>
      <c r="C40" s="63" t="str">
        <f t="shared" si="9"/>
        <v>-</v>
      </c>
      <c r="D40" s="63" t="str">
        <f t="shared" si="9"/>
        <v>-</v>
      </c>
      <c r="E40" s="63" t="str">
        <f t="shared" si="9"/>
        <v>-</v>
      </c>
      <c r="F40" s="63" t="str">
        <f t="shared" si="9"/>
        <v>-</v>
      </c>
      <c r="G40" s="63" t="str">
        <f t="shared" si="9"/>
        <v>-</v>
      </c>
      <c r="H40" s="63" t="str">
        <f t="shared" si="9"/>
        <v>-</v>
      </c>
      <c r="I40" s="63" t="str">
        <f t="shared" si="9"/>
        <v>-</v>
      </c>
      <c r="J40" s="63" t="str">
        <f t="shared" si="9"/>
        <v>-</v>
      </c>
      <c r="K40" s="63" t="str">
        <f t="shared" si="9"/>
        <v>-</v>
      </c>
      <c r="L40" s="63" t="str">
        <f t="shared" si="9"/>
        <v>-</v>
      </c>
      <c r="M40" s="64" t="str">
        <f t="shared" si="9"/>
        <v>-</v>
      </c>
    </row>
    <row r="41" spans="1:13" s="28" customFormat="1" ht="15" hidden="1">
      <c r="A41" s="58" t="s">
        <v>2</v>
      </c>
      <c r="B41" s="84" t="str">
        <f aca="true" t="shared" si="10" ref="B41:M41">IF(B28&gt;=$I$20,"+","-")</f>
        <v>-</v>
      </c>
      <c r="C41" s="63" t="str">
        <f t="shared" si="10"/>
        <v>-</v>
      </c>
      <c r="D41" s="63" t="str">
        <f t="shared" si="10"/>
        <v>-</v>
      </c>
      <c r="E41" s="63" t="str">
        <f t="shared" si="10"/>
        <v>-</v>
      </c>
      <c r="F41" s="63" t="str">
        <f t="shared" si="10"/>
        <v>-</v>
      </c>
      <c r="G41" s="63" t="str">
        <f t="shared" si="10"/>
        <v>+</v>
      </c>
      <c r="H41" s="63" t="str">
        <f t="shared" si="10"/>
        <v>-</v>
      </c>
      <c r="I41" s="63" t="str">
        <f t="shared" si="10"/>
        <v>-</v>
      </c>
      <c r="J41" s="63" t="str">
        <f t="shared" si="10"/>
        <v>-</v>
      </c>
      <c r="K41" s="63" t="str">
        <f t="shared" si="10"/>
        <v>-</v>
      </c>
      <c r="L41" s="63" t="str">
        <f t="shared" si="10"/>
        <v>-</v>
      </c>
      <c r="M41" s="64" t="str">
        <f t="shared" si="10"/>
        <v>-</v>
      </c>
    </row>
    <row r="42" spans="1:13" s="28" customFormat="1" ht="15" hidden="1">
      <c r="A42" s="58" t="s">
        <v>3</v>
      </c>
      <c r="B42" s="84" t="str">
        <f aca="true" t="shared" si="11" ref="B42:M42">IF(B29&gt;=$I$20,"+","-")</f>
        <v>-</v>
      </c>
      <c r="C42" s="63" t="str">
        <f t="shared" si="11"/>
        <v>-</v>
      </c>
      <c r="D42" s="63" t="str">
        <f t="shared" si="11"/>
        <v>-</v>
      </c>
      <c r="E42" s="63" t="str">
        <f t="shared" si="11"/>
        <v>-</v>
      </c>
      <c r="F42" s="63" t="str">
        <f t="shared" si="11"/>
        <v>-</v>
      </c>
      <c r="G42" s="63" t="str">
        <f t="shared" si="11"/>
        <v>-</v>
      </c>
      <c r="H42" s="63" t="str">
        <f t="shared" si="11"/>
        <v>-</v>
      </c>
      <c r="I42" s="63" t="str">
        <f t="shared" si="11"/>
        <v>-</v>
      </c>
      <c r="J42" s="63" t="str">
        <f t="shared" si="11"/>
        <v>-</v>
      </c>
      <c r="K42" s="63" t="str">
        <f t="shared" si="11"/>
        <v>-</v>
      </c>
      <c r="L42" s="63" t="str">
        <f t="shared" si="11"/>
        <v>-</v>
      </c>
      <c r="M42" s="64" t="str">
        <f t="shared" si="11"/>
        <v>-</v>
      </c>
    </row>
    <row r="43" spans="1:13" s="28" customFormat="1" ht="15" hidden="1">
      <c r="A43" s="58" t="s">
        <v>4</v>
      </c>
      <c r="B43" s="84" t="str">
        <f aca="true" t="shared" si="12" ref="B43:M43">IF(B30&gt;=$I$20,"+","-")</f>
        <v>-</v>
      </c>
      <c r="C43" s="63" t="str">
        <f t="shared" si="12"/>
        <v>-</v>
      </c>
      <c r="D43" s="63" t="str">
        <f t="shared" si="12"/>
        <v>-</v>
      </c>
      <c r="E43" s="63" t="str">
        <f t="shared" si="12"/>
        <v>-</v>
      </c>
      <c r="F43" s="63" t="str">
        <f t="shared" si="12"/>
        <v>+</v>
      </c>
      <c r="G43" s="63" t="str">
        <f t="shared" si="12"/>
        <v>-</v>
      </c>
      <c r="H43" s="63" t="str">
        <f t="shared" si="12"/>
        <v>-</v>
      </c>
      <c r="I43" s="63" t="str">
        <f t="shared" si="12"/>
        <v>-</v>
      </c>
      <c r="J43" s="63" t="str">
        <f t="shared" si="12"/>
        <v>-</v>
      </c>
      <c r="K43" s="63" t="str">
        <f t="shared" si="12"/>
        <v>-</v>
      </c>
      <c r="L43" s="63" t="str">
        <f t="shared" si="12"/>
        <v>-</v>
      </c>
      <c r="M43" s="64" t="str">
        <f t="shared" si="12"/>
        <v>-</v>
      </c>
    </row>
    <row r="44" spans="1:13" s="28" customFormat="1" ht="15" hidden="1">
      <c r="A44" s="58" t="s">
        <v>5</v>
      </c>
      <c r="B44" s="84" t="str">
        <f aca="true" t="shared" si="13" ref="B44:M44">IF(B31&gt;=$I$20,"+","-")</f>
        <v>-</v>
      </c>
      <c r="C44" s="63" t="str">
        <f t="shared" si="13"/>
        <v>-</v>
      </c>
      <c r="D44" s="63" t="str">
        <f t="shared" si="13"/>
        <v>-</v>
      </c>
      <c r="E44" s="63" t="str">
        <f t="shared" si="13"/>
        <v>-</v>
      </c>
      <c r="F44" s="63" t="str">
        <f t="shared" si="13"/>
        <v>-</v>
      </c>
      <c r="G44" s="63" t="str">
        <f t="shared" si="13"/>
        <v>-</v>
      </c>
      <c r="H44" s="63" t="str">
        <f t="shared" si="13"/>
        <v>-</v>
      </c>
      <c r="I44" s="63" t="str">
        <f t="shared" si="13"/>
        <v>-</v>
      </c>
      <c r="J44" s="63" t="str">
        <f t="shared" si="13"/>
        <v>+</v>
      </c>
      <c r="K44" s="63" t="str">
        <f t="shared" si="13"/>
        <v>-</v>
      </c>
      <c r="L44" s="63" t="str">
        <f t="shared" si="13"/>
        <v>-</v>
      </c>
      <c r="M44" s="64" t="str">
        <f t="shared" si="13"/>
        <v>-</v>
      </c>
    </row>
    <row r="45" spans="1:13" s="28" customFormat="1" ht="15" hidden="1">
      <c r="A45" s="58" t="s">
        <v>6</v>
      </c>
      <c r="B45" s="84" t="str">
        <f aca="true" t="shared" si="14" ref="B45:M45">IF(B32&gt;=$I$20,"+","-")</f>
        <v>-</v>
      </c>
      <c r="C45" s="63" t="str">
        <f t="shared" si="14"/>
        <v>-</v>
      </c>
      <c r="D45" s="63" t="str">
        <f t="shared" si="14"/>
        <v>+</v>
      </c>
      <c r="E45" s="63" t="str">
        <f t="shared" si="14"/>
        <v>-</v>
      </c>
      <c r="F45" s="63" t="str">
        <f t="shared" si="14"/>
        <v>-</v>
      </c>
      <c r="G45" s="63" t="str">
        <f t="shared" si="14"/>
        <v>+</v>
      </c>
      <c r="H45" s="63" t="str">
        <f t="shared" si="14"/>
        <v>-</v>
      </c>
      <c r="I45" s="63" t="str">
        <f t="shared" si="14"/>
        <v>-</v>
      </c>
      <c r="J45" s="63" t="str">
        <f t="shared" si="14"/>
        <v>-</v>
      </c>
      <c r="K45" s="63" t="str">
        <f t="shared" si="14"/>
        <v>-</v>
      </c>
      <c r="L45" s="63" t="str">
        <f t="shared" si="14"/>
        <v>-</v>
      </c>
      <c r="M45" s="64" t="str">
        <f t="shared" si="14"/>
        <v>-</v>
      </c>
    </row>
    <row r="46" spans="1:13" s="28" customFormat="1" ht="15.75" hidden="1" thickBot="1">
      <c r="A46" s="83" t="s">
        <v>7</v>
      </c>
      <c r="B46" s="66" t="str">
        <f aca="true" t="shared" si="15" ref="B46:M46">IF(B33&gt;=$I$20,"+","-")</f>
        <v>+</v>
      </c>
      <c r="C46" s="67" t="str">
        <f t="shared" si="15"/>
        <v>-</v>
      </c>
      <c r="D46" s="67" t="str">
        <f t="shared" si="15"/>
        <v>-</v>
      </c>
      <c r="E46" s="67" t="str">
        <f t="shared" si="15"/>
        <v>-</v>
      </c>
      <c r="F46" s="67" t="str">
        <f t="shared" si="15"/>
        <v>-</v>
      </c>
      <c r="G46" s="67" t="str">
        <f t="shared" si="15"/>
        <v>-</v>
      </c>
      <c r="H46" s="67" t="str">
        <f t="shared" si="15"/>
        <v>-</v>
      </c>
      <c r="I46" s="67" t="str">
        <f t="shared" si="15"/>
        <v>-</v>
      </c>
      <c r="J46" s="67" t="str">
        <f t="shared" si="15"/>
        <v>-</v>
      </c>
      <c r="K46" s="67" t="str">
        <f t="shared" si="15"/>
        <v>-</v>
      </c>
      <c r="L46" s="67" t="str">
        <f t="shared" si="15"/>
        <v>-</v>
      </c>
      <c r="M46" s="68" t="str">
        <f t="shared" si="15"/>
        <v>-</v>
      </c>
    </row>
    <row r="47" s="28" customFormat="1" ht="12.75" hidden="1">
      <c r="A47" s="35"/>
    </row>
    <row r="48" s="28" customFormat="1" ht="13.5" hidden="1" thickBot="1"/>
    <row r="49" spans="1:13" s="28" customFormat="1" ht="15.75" hidden="1" thickBot="1">
      <c r="A49" s="24"/>
      <c r="B49" s="25">
        <v>1</v>
      </c>
      <c r="C49" s="26">
        <v>2</v>
      </c>
      <c r="D49" s="26">
        <v>3</v>
      </c>
      <c r="E49" s="26">
        <v>4</v>
      </c>
      <c r="F49" s="26">
        <v>5</v>
      </c>
      <c r="G49" s="26">
        <v>6</v>
      </c>
      <c r="H49" s="26">
        <v>7</v>
      </c>
      <c r="I49" s="26">
        <v>8</v>
      </c>
      <c r="J49" s="26">
        <v>9</v>
      </c>
      <c r="K49" s="26">
        <v>10</v>
      </c>
      <c r="L49" s="26">
        <v>11</v>
      </c>
      <c r="M49" s="27">
        <v>12</v>
      </c>
    </row>
    <row r="50" spans="1:13" s="28" customFormat="1" ht="15" hidden="1">
      <c r="A50" s="29" t="s">
        <v>0</v>
      </c>
      <c r="B50" s="107" t="str">
        <f aca="true" t="shared" si="16" ref="B50:M50">IF(B26&lt;$I$21,"-","+")</f>
        <v>+</v>
      </c>
      <c r="C50" s="60" t="str">
        <f t="shared" si="16"/>
        <v>+</v>
      </c>
      <c r="D50" s="60" t="str">
        <f t="shared" si="16"/>
        <v>-</v>
      </c>
      <c r="E50" s="60" t="str">
        <f t="shared" si="16"/>
        <v>-</v>
      </c>
      <c r="F50" s="60" t="str">
        <f t="shared" si="16"/>
        <v>-</v>
      </c>
      <c r="G50" s="60" t="str">
        <f t="shared" si="16"/>
        <v>-</v>
      </c>
      <c r="H50" s="60" t="str">
        <f t="shared" si="16"/>
        <v>-</v>
      </c>
      <c r="I50" s="60" t="str">
        <f t="shared" si="16"/>
        <v>-</v>
      </c>
      <c r="J50" s="60" t="str">
        <f t="shared" si="16"/>
        <v>-</v>
      </c>
      <c r="K50" s="60" t="str">
        <f t="shared" si="16"/>
        <v>-</v>
      </c>
      <c r="L50" s="60" t="str">
        <f t="shared" si="16"/>
        <v>-</v>
      </c>
      <c r="M50" s="61" t="str">
        <f t="shared" si="16"/>
        <v>-</v>
      </c>
    </row>
    <row r="51" spans="1:13" s="28" customFormat="1" ht="15" hidden="1">
      <c r="A51" s="30" t="s">
        <v>1</v>
      </c>
      <c r="B51" s="84" t="str">
        <f aca="true" t="shared" si="17" ref="B51:M51">IF(B27&lt;$I$21,"-","+")</f>
        <v>-</v>
      </c>
      <c r="C51" s="63" t="str">
        <f t="shared" si="17"/>
        <v>-</v>
      </c>
      <c r="D51" s="63" t="str">
        <f t="shared" si="17"/>
        <v>-</v>
      </c>
      <c r="E51" s="63" t="str">
        <f t="shared" si="17"/>
        <v>-</v>
      </c>
      <c r="F51" s="63" t="str">
        <f t="shared" si="17"/>
        <v>-</v>
      </c>
      <c r="G51" s="63" t="str">
        <f t="shared" si="17"/>
        <v>-</v>
      </c>
      <c r="H51" s="63" t="str">
        <f t="shared" si="17"/>
        <v>-</v>
      </c>
      <c r="I51" s="63" t="str">
        <f t="shared" si="17"/>
        <v>-</v>
      </c>
      <c r="J51" s="63" t="str">
        <f t="shared" si="17"/>
        <v>-</v>
      </c>
      <c r="K51" s="63" t="str">
        <f t="shared" si="17"/>
        <v>-</v>
      </c>
      <c r="L51" s="63" t="str">
        <f t="shared" si="17"/>
        <v>-</v>
      </c>
      <c r="M51" s="64" t="str">
        <f t="shared" si="17"/>
        <v>-</v>
      </c>
    </row>
    <row r="52" spans="1:13" s="28" customFormat="1" ht="15" hidden="1">
      <c r="A52" s="30" t="s">
        <v>2</v>
      </c>
      <c r="B52" s="84" t="str">
        <f aca="true" t="shared" si="18" ref="B52:M52">IF(B28&lt;$I$21,"-","+")</f>
        <v>-</v>
      </c>
      <c r="C52" s="63" t="str">
        <f t="shared" si="18"/>
        <v>-</v>
      </c>
      <c r="D52" s="63" t="str">
        <f t="shared" si="18"/>
        <v>-</v>
      </c>
      <c r="E52" s="63" t="str">
        <f t="shared" si="18"/>
        <v>-</v>
      </c>
      <c r="F52" s="63" t="str">
        <f t="shared" si="18"/>
        <v>-</v>
      </c>
      <c r="G52" s="63" t="str">
        <f t="shared" si="18"/>
        <v>+</v>
      </c>
      <c r="H52" s="63" t="str">
        <f t="shared" si="18"/>
        <v>-</v>
      </c>
      <c r="I52" s="63" t="str">
        <f t="shared" si="18"/>
        <v>-</v>
      </c>
      <c r="J52" s="63" t="str">
        <f t="shared" si="18"/>
        <v>-</v>
      </c>
      <c r="K52" s="63" t="str">
        <f t="shared" si="18"/>
        <v>-</v>
      </c>
      <c r="L52" s="63" t="str">
        <f t="shared" si="18"/>
        <v>-</v>
      </c>
      <c r="M52" s="64" t="str">
        <f t="shared" si="18"/>
        <v>-</v>
      </c>
    </row>
    <row r="53" spans="1:13" s="28" customFormat="1" ht="15" hidden="1">
      <c r="A53" s="30" t="s">
        <v>3</v>
      </c>
      <c r="B53" s="84" t="str">
        <f aca="true" t="shared" si="19" ref="B53:M53">IF(B29&lt;$I$21,"-","+")</f>
        <v>-</v>
      </c>
      <c r="C53" s="63" t="str">
        <f t="shared" si="19"/>
        <v>-</v>
      </c>
      <c r="D53" s="63" t="str">
        <f t="shared" si="19"/>
        <v>-</v>
      </c>
      <c r="E53" s="63" t="str">
        <f t="shared" si="19"/>
        <v>-</v>
      </c>
      <c r="F53" s="63" t="str">
        <f t="shared" si="19"/>
        <v>-</v>
      </c>
      <c r="G53" s="63" t="str">
        <f t="shared" si="19"/>
        <v>-</v>
      </c>
      <c r="H53" s="63" t="str">
        <f t="shared" si="19"/>
        <v>-</v>
      </c>
      <c r="I53" s="63" t="str">
        <f t="shared" si="19"/>
        <v>-</v>
      </c>
      <c r="J53" s="63" t="str">
        <f t="shared" si="19"/>
        <v>-</v>
      </c>
      <c r="K53" s="63" t="str">
        <f t="shared" si="19"/>
        <v>-</v>
      </c>
      <c r="L53" s="63" t="str">
        <f t="shared" si="19"/>
        <v>-</v>
      </c>
      <c r="M53" s="64" t="str">
        <f t="shared" si="19"/>
        <v>-</v>
      </c>
    </row>
    <row r="54" spans="1:13" s="28" customFormat="1" ht="15" hidden="1">
      <c r="A54" s="30" t="s">
        <v>4</v>
      </c>
      <c r="B54" s="84" t="str">
        <f aca="true" t="shared" si="20" ref="B54:M54">IF(B30&lt;$I$21,"-","+")</f>
        <v>-</v>
      </c>
      <c r="C54" s="63" t="str">
        <f t="shared" si="20"/>
        <v>-</v>
      </c>
      <c r="D54" s="63" t="str">
        <f t="shared" si="20"/>
        <v>-</v>
      </c>
      <c r="E54" s="63" t="str">
        <f t="shared" si="20"/>
        <v>-</v>
      </c>
      <c r="F54" s="63" t="str">
        <f t="shared" si="20"/>
        <v>+</v>
      </c>
      <c r="G54" s="63" t="str">
        <f t="shared" si="20"/>
        <v>-</v>
      </c>
      <c r="H54" s="63" t="str">
        <f t="shared" si="20"/>
        <v>-</v>
      </c>
      <c r="I54" s="63" t="str">
        <f t="shared" si="20"/>
        <v>-</v>
      </c>
      <c r="J54" s="63" t="str">
        <f t="shared" si="20"/>
        <v>-</v>
      </c>
      <c r="K54" s="63" t="str">
        <f t="shared" si="20"/>
        <v>+</v>
      </c>
      <c r="L54" s="63" t="str">
        <f t="shared" si="20"/>
        <v>-</v>
      </c>
      <c r="M54" s="64" t="str">
        <f t="shared" si="20"/>
        <v>-</v>
      </c>
    </row>
    <row r="55" spans="1:13" s="28" customFormat="1" ht="15" hidden="1">
      <c r="A55" s="30" t="s">
        <v>5</v>
      </c>
      <c r="B55" s="84" t="str">
        <f aca="true" t="shared" si="21" ref="B55:M55">IF(B31&lt;$I$21,"-","+")</f>
        <v>-</v>
      </c>
      <c r="C55" s="63" t="str">
        <f t="shared" si="21"/>
        <v>-</v>
      </c>
      <c r="D55" s="63" t="str">
        <f t="shared" si="21"/>
        <v>-</v>
      </c>
      <c r="E55" s="63" t="str">
        <f t="shared" si="21"/>
        <v>-</v>
      </c>
      <c r="F55" s="63" t="str">
        <f t="shared" si="21"/>
        <v>-</v>
      </c>
      <c r="G55" s="63" t="str">
        <f t="shared" si="21"/>
        <v>-</v>
      </c>
      <c r="H55" s="63" t="str">
        <f t="shared" si="21"/>
        <v>-</v>
      </c>
      <c r="I55" s="63" t="str">
        <f t="shared" si="21"/>
        <v>-</v>
      </c>
      <c r="J55" s="63" t="str">
        <f t="shared" si="21"/>
        <v>+</v>
      </c>
      <c r="K55" s="63" t="str">
        <f t="shared" si="21"/>
        <v>-</v>
      </c>
      <c r="L55" s="63" t="str">
        <f t="shared" si="21"/>
        <v>-</v>
      </c>
      <c r="M55" s="64" t="str">
        <f t="shared" si="21"/>
        <v>-</v>
      </c>
    </row>
    <row r="56" spans="1:13" s="28" customFormat="1" ht="15" hidden="1">
      <c r="A56" s="30" t="s">
        <v>6</v>
      </c>
      <c r="B56" s="84" t="str">
        <f aca="true" t="shared" si="22" ref="B56:M56">IF(B32&lt;$I$21,"-","+")</f>
        <v>-</v>
      </c>
      <c r="C56" s="63" t="str">
        <f t="shared" si="22"/>
        <v>-</v>
      </c>
      <c r="D56" s="63" t="str">
        <f t="shared" si="22"/>
        <v>+</v>
      </c>
      <c r="E56" s="63" t="str">
        <f t="shared" si="22"/>
        <v>-</v>
      </c>
      <c r="F56" s="63" t="str">
        <f t="shared" si="22"/>
        <v>-</v>
      </c>
      <c r="G56" s="63" t="str">
        <f t="shared" si="22"/>
        <v>+</v>
      </c>
      <c r="H56" s="63" t="str">
        <f t="shared" si="22"/>
        <v>-</v>
      </c>
      <c r="I56" s="63" t="str">
        <f t="shared" si="22"/>
        <v>-</v>
      </c>
      <c r="J56" s="63" t="str">
        <f t="shared" si="22"/>
        <v>-</v>
      </c>
      <c r="K56" s="63" t="str">
        <f t="shared" si="22"/>
        <v>-</v>
      </c>
      <c r="L56" s="63" t="str">
        <f t="shared" si="22"/>
        <v>-</v>
      </c>
      <c r="M56" s="64" t="str">
        <f t="shared" si="22"/>
        <v>-</v>
      </c>
    </row>
    <row r="57" spans="1:13" s="28" customFormat="1" ht="15.75" hidden="1" thickBot="1">
      <c r="A57" s="31" t="s">
        <v>7</v>
      </c>
      <c r="B57" s="66" t="str">
        <f aca="true" t="shared" si="23" ref="B57:M57">IF(B33&lt;$I$21,"-","+")</f>
        <v>+</v>
      </c>
      <c r="C57" s="67" t="str">
        <f t="shared" si="23"/>
        <v>+</v>
      </c>
      <c r="D57" s="67" t="str">
        <f t="shared" si="23"/>
        <v>-</v>
      </c>
      <c r="E57" s="67" t="str">
        <f t="shared" si="23"/>
        <v>-</v>
      </c>
      <c r="F57" s="67" t="str">
        <f t="shared" si="23"/>
        <v>-</v>
      </c>
      <c r="G57" s="67" t="str">
        <f t="shared" si="23"/>
        <v>-</v>
      </c>
      <c r="H57" s="67" t="str">
        <f t="shared" si="23"/>
        <v>-</v>
      </c>
      <c r="I57" s="67" t="str">
        <f t="shared" si="23"/>
        <v>-</v>
      </c>
      <c r="J57" s="67" t="str">
        <f t="shared" si="23"/>
        <v>-</v>
      </c>
      <c r="K57" s="67" t="str">
        <f t="shared" si="23"/>
        <v>-</v>
      </c>
      <c r="L57" s="67" t="str">
        <f t="shared" si="23"/>
        <v>-</v>
      </c>
      <c r="M57" s="68" t="str">
        <f t="shared" si="23"/>
        <v>-</v>
      </c>
    </row>
    <row r="58" spans="1:13" s="28" customFormat="1" ht="15" hidden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s="28" customFormat="1" ht="15.75" thickBot="1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s="28" customFormat="1" ht="15.75" thickBot="1">
      <c r="A60" s="24"/>
      <c r="B60" s="25">
        <v>1</v>
      </c>
      <c r="C60" s="26">
        <v>2</v>
      </c>
      <c r="D60" s="26">
        <v>3</v>
      </c>
      <c r="E60" s="26">
        <v>4</v>
      </c>
      <c r="F60" s="26">
        <v>5</v>
      </c>
      <c r="G60" s="26">
        <v>6</v>
      </c>
      <c r="H60" s="26">
        <v>7</v>
      </c>
      <c r="I60" s="26">
        <v>8</v>
      </c>
      <c r="J60" s="26">
        <v>9</v>
      </c>
      <c r="K60" s="26">
        <v>10</v>
      </c>
      <c r="L60" s="26">
        <v>11</v>
      </c>
      <c r="M60" s="27">
        <v>12</v>
      </c>
    </row>
    <row r="61" spans="1:13" s="28" customFormat="1" ht="15">
      <c r="A61" s="29" t="s">
        <v>0</v>
      </c>
      <c r="B61" s="59" t="str">
        <f aca="true" t="shared" si="24" ref="B61:M61">IF(B39=B50,B39,"D")</f>
        <v>+</v>
      </c>
      <c r="C61" s="59" t="str">
        <f t="shared" si="24"/>
        <v>+</v>
      </c>
      <c r="D61" s="59" t="str">
        <f t="shared" si="24"/>
        <v>-</v>
      </c>
      <c r="E61" s="60" t="str">
        <f t="shared" si="24"/>
        <v>-</v>
      </c>
      <c r="F61" s="60" t="str">
        <f t="shared" si="24"/>
        <v>-</v>
      </c>
      <c r="G61" s="60" t="str">
        <f t="shared" si="24"/>
        <v>-</v>
      </c>
      <c r="H61" s="60" t="str">
        <f t="shared" si="24"/>
        <v>-</v>
      </c>
      <c r="I61" s="60" t="str">
        <f t="shared" si="24"/>
        <v>-</v>
      </c>
      <c r="J61" s="60" t="str">
        <f t="shared" si="24"/>
        <v>-</v>
      </c>
      <c r="K61" s="60" t="str">
        <f t="shared" si="24"/>
        <v>-</v>
      </c>
      <c r="L61" s="60" t="str">
        <f t="shared" si="24"/>
        <v>-</v>
      </c>
      <c r="M61" s="61" t="str">
        <f t="shared" si="24"/>
        <v>-</v>
      </c>
    </row>
    <row r="62" spans="1:13" s="28" customFormat="1" ht="15">
      <c r="A62" s="30" t="s">
        <v>1</v>
      </c>
      <c r="B62" s="62" t="str">
        <f aca="true" t="shared" si="25" ref="B62:M62">IF(B40=B51,B40,"D")</f>
        <v>-</v>
      </c>
      <c r="C62" s="62" t="str">
        <f t="shared" si="25"/>
        <v>-</v>
      </c>
      <c r="D62" s="62" t="str">
        <f t="shared" si="25"/>
        <v>-</v>
      </c>
      <c r="E62" s="63" t="str">
        <f t="shared" si="25"/>
        <v>-</v>
      </c>
      <c r="F62" s="63" t="str">
        <f t="shared" si="25"/>
        <v>-</v>
      </c>
      <c r="G62" s="63" t="str">
        <f t="shared" si="25"/>
        <v>-</v>
      </c>
      <c r="H62" s="63" t="str">
        <f t="shared" si="25"/>
        <v>-</v>
      </c>
      <c r="I62" s="63" t="str">
        <f t="shared" si="25"/>
        <v>-</v>
      </c>
      <c r="J62" s="63" t="str">
        <f t="shared" si="25"/>
        <v>-</v>
      </c>
      <c r="K62" s="63" t="str">
        <f t="shared" si="25"/>
        <v>-</v>
      </c>
      <c r="L62" s="63" t="str">
        <f t="shared" si="25"/>
        <v>-</v>
      </c>
      <c r="M62" s="64" t="str">
        <f t="shared" si="25"/>
        <v>-</v>
      </c>
    </row>
    <row r="63" spans="1:13" s="28" customFormat="1" ht="15">
      <c r="A63" s="30" t="s">
        <v>2</v>
      </c>
      <c r="B63" s="65" t="str">
        <f aca="true" t="shared" si="26" ref="B63:M63">IF(B41=B52,B41,"D")</f>
        <v>-</v>
      </c>
      <c r="C63" s="82" t="str">
        <f t="shared" si="26"/>
        <v>-</v>
      </c>
      <c r="D63" s="63" t="str">
        <f t="shared" si="26"/>
        <v>-</v>
      </c>
      <c r="E63" s="63" t="str">
        <f t="shared" si="26"/>
        <v>-</v>
      </c>
      <c r="F63" s="63" t="str">
        <f t="shared" si="26"/>
        <v>-</v>
      </c>
      <c r="G63" s="63" t="str">
        <f t="shared" si="26"/>
        <v>+</v>
      </c>
      <c r="H63" s="63" t="str">
        <f t="shared" si="26"/>
        <v>-</v>
      </c>
      <c r="I63" s="63" t="str">
        <f t="shared" si="26"/>
        <v>-</v>
      </c>
      <c r="J63" s="63" t="str">
        <f t="shared" si="26"/>
        <v>-</v>
      </c>
      <c r="K63" s="63" t="str">
        <f t="shared" si="26"/>
        <v>-</v>
      </c>
      <c r="L63" s="63" t="str">
        <f t="shared" si="26"/>
        <v>-</v>
      </c>
      <c r="M63" s="64" t="str">
        <f t="shared" si="26"/>
        <v>-</v>
      </c>
    </row>
    <row r="64" spans="1:13" s="28" customFormat="1" ht="15">
      <c r="A64" s="30" t="s">
        <v>3</v>
      </c>
      <c r="B64" s="84" t="str">
        <f aca="true" t="shared" si="27" ref="B64:M64">IF(B42=B53,B42,"D")</f>
        <v>-</v>
      </c>
      <c r="C64" s="63" t="str">
        <f t="shared" si="27"/>
        <v>-</v>
      </c>
      <c r="D64" s="63" t="str">
        <f t="shared" si="27"/>
        <v>-</v>
      </c>
      <c r="E64" s="63" t="str">
        <f t="shared" si="27"/>
        <v>-</v>
      </c>
      <c r="F64" s="63" t="str">
        <f t="shared" si="27"/>
        <v>-</v>
      </c>
      <c r="G64" s="63" t="str">
        <f t="shared" si="27"/>
        <v>-</v>
      </c>
      <c r="H64" s="63" t="str">
        <f t="shared" si="27"/>
        <v>-</v>
      </c>
      <c r="I64" s="63" t="str">
        <f t="shared" si="27"/>
        <v>-</v>
      </c>
      <c r="J64" s="63" t="str">
        <f t="shared" si="27"/>
        <v>-</v>
      </c>
      <c r="K64" s="63" t="str">
        <f t="shared" si="27"/>
        <v>-</v>
      </c>
      <c r="L64" s="63" t="str">
        <f t="shared" si="27"/>
        <v>-</v>
      </c>
      <c r="M64" s="64" t="str">
        <f t="shared" si="27"/>
        <v>-</v>
      </c>
    </row>
    <row r="65" spans="1:13" s="28" customFormat="1" ht="15">
      <c r="A65" s="30" t="s">
        <v>4</v>
      </c>
      <c r="B65" s="84" t="str">
        <f aca="true" t="shared" si="28" ref="B65:M65">IF(B43=B54,B43,"D")</f>
        <v>-</v>
      </c>
      <c r="C65" s="63" t="str">
        <f t="shared" si="28"/>
        <v>-</v>
      </c>
      <c r="D65" s="63" t="str">
        <f t="shared" si="28"/>
        <v>-</v>
      </c>
      <c r="E65" s="63" t="str">
        <f t="shared" si="28"/>
        <v>-</v>
      </c>
      <c r="F65" s="63" t="str">
        <f t="shared" si="28"/>
        <v>+</v>
      </c>
      <c r="G65" s="63" t="str">
        <f t="shared" si="28"/>
        <v>-</v>
      </c>
      <c r="H65" s="63" t="str">
        <f t="shared" si="28"/>
        <v>-</v>
      </c>
      <c r="I65" s="63" t="str">
        <f t="shared" si="28"/>
        <v>-</v>
      </c>
      <c r="J65" s="63" t="str">
        <f t="shared" si="28"/>
        <v>-</v>
      </c>
      <c r="K65" s="63" t="str">
        <f t="shared" si="28"/>
        <v>D</v>
      </c>
      <c r="L65" s="63" t="str">
        <f t="shared" si="28"/>
        <v>-</v>
      </c>
      <c r="M65" s="64" t="str">
        <f t="shared" si="28"/>
        <v>-</v>
      </c>
    </row>
    <row r="66" spans="1:13" s="28" customFormat="1" ht="15">
      <c r="A66" s="30" t="s">
        <v>5</v>
      </c>
      <c r="B66" s="84" t="str">
        <f aca="true" t="shared" si="29" ref="B66:M66">IF(B44=B55,B44,"D")</f>
        <v>-</v>
      </c>
      <c r="C66" s="63" t="str">
        <f t="shared" si="29"/>
        <v>-</v>
      </c>
      <c r="D66" s="63" t="str">
        <f t="shared" si="29"/>
        <v>-</v>
      </c>
      <c r="E66" s="63" t="str">
        <f t="shared" si="29"/>
        <v>-</v>
      </c>
      <c r="F66" s="63" t="str">
        <f t="shared" si="29"/>
        <v>-</v>
      </c>
      <c r="G66" s="63" t="str">
        <f t="shared" si="29"/>
        <v>-</v>
      </c>
      <c r="H66" s="63" t="str">
        <f t="shared" si="29"/>
        <v>-</v>
      </c>
      <c r="I66" s="63" t="str">
        <f t="shared" si="29"/>
        <v>-</v>
      </c>
      <c r="J66" s="63" t="str">
        <f t="shared" si="29"/>
        <v>+</v>
      </c>
      <c r="K66" s="63" t="str">
        <f t="shared" si="29"/>
        <v>-</v>
      </c>
      <c r="L66" s="63" t="str">
        <f t="shared" si="29"/>
        <v>-</v>
      </c>
      <c r="M66" s="64" t="str">
        <f t="shared" si="29"/>
        <v>-</v>
      </c>
    </row>
    <row r="67" spans="1:13" s="28" customFormat="1" ht="15">
      <c r="A67" s="30" t="s">
        <v>6</v>
      </c>
      <c r="B67" s="84" t="str">
        <f aca="true" t="shared" si="30" ref="B67:M67">IF(B45=B56,B45,"D")</f>
        <v>-</v>
      </c>
      <c r="C67" s="63" t="str">
        <f t="shared" si="30"/>
        <v>-</v>
      </c>
      <c r="D67" s="63" t="str">
        <f t="shared" si="30"/>
        <v>+</v>
      </c>
      <c r="E67" s="63" t="str">
        <f t="shared" si="30"/>
        <v>-</v>
      </c>
      <c r="F67" s="63" t="str">
        <f t="shared" si="30"/>
        <v>-</v>
      </c>
      <c r="G67" s="63" t="str">
        <f t="shared" si="30"/>
        <v>+</v>
      </c>
      <c r="H67" s="63" t="str">
        <f t="shared" si="30"/>
        <v>-</v>
      </c>
      <c r="I67" s="63" t="str">
        <f t="shared" si="30"/>
        <v>-</v>
      </c>
      <c r="J67" s="63" t="str">
        <f t="shared" si="30"/>
        <v>-</v>
      </c>
      <c r="K67" s="63" t="str">
        <f t="shared" si="30"/>
        <v>-</v>
      </c>
      <c r="L67" s="63" t="str">
        <f t="shared" si="30"/>
        <v>-</v>
      </c>
      <c r="M67" s="64" t="str">
        <f t="shared" si="30"/>
        <v>-</v>
      </c>
    </row>
    <row r="68" spans="1:14" ht="15.75" thickBot="1">
      <c r="A68" s="31" t="s">
        <v>7</v>
      </c>
      <c r="B68" s="66" t="str">
        <f aca="true" t="shared" si="31" ref="B68:M68">IF(B46=B57,B46,"D")</f>
        <v>+</v>
      </c>
      <c r="C68" s="67" t="str">
        <f t="shared" si="31"/>
        <v>D</v>
      </c>
      <c r="D68" s="67" t="str">
        <f t="shared" si="31"/>
        <v>-</v>
      </c>
      <c r="E68" s="67" t="str">
        <f t="shared" si="31"/>
        <v>-</v>
      </c>
      <c r="F68" s="67" t="str">
        <f t="shared" si="31"/>
        <v>-</v>
      </c>
      <c r="G68" s="67" t="str">
        <f t="shared" si="31"/>
        <v>-</v>
      </c>
      <c r="H68" s="67" t="str">
        <f t="shared" si="31"/>
        <v>-</v>
      </c>
      <c r="I68" s="67" t="str">
        <f t="shared" si="31"/>
        <v>-</v>
      </c>
      <c r="J68" s="67" t="str">
        <f t="shared" si="31"/>
        <v>-</v>
      </c>
      <c r="K68" s="67" t="str">
        <f t="shared" si="31"/>
        <v>-</v>
      </c>
      <c r="L68" s="67" t="str">
        <f t="shared" si="31"/>
        <v>-</v>
      </c>
      <c r="M68" s="68" t="str">
        <f t="shared" si="31"/>
        <v>-</v>
      </c>
      <c r="N68" s="28"/>
    </row>
    <row r="69" spans="1:14" ht="12.75">
      <c r="A69" s="35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>
      <c r="A70" s="35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>
      <c r="A71" s="35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>
      <c r="A72" s="35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2.75">
      <c r="A73" s="35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>
      <c r="A74" s="35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>
      <c r="A75" s="35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2.75">
      <c r="A76" s="35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3" ht="12.75">
      <c r="A77" s="35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5">
      <c r="A78" s="35"/>
      <c r="B78" s="28"/>
      <c r="C78" s="28"/>
      <c r="D78" s="36"/>
      <c r="E78" s="37" t="s">
        <v>8</v>
      </c>
      <c r="F78" s="37" t="s">
        <v>9</v>
      </c>
      <c r="G78" s="28"/>
      <c r="H78" s="28"/>
      <c r="I78" s="28"/>
      <c r="J78" s="28"/>
      <c r="K78" s="28"/>
      <c r="L78" s="28"/>
      <c r="M78" s="28"/>
    </row>
    <row r="79" spans="1:13" ht="15">
      <c r="A79" s="35"/>
      <c r="B79" s="28"/>
      <c r="C79" s="137" t="s">
        <v>29</v>
      </c>
      <c r="D79" s="38" t="s">
        <v>10</v>
      </c>
      <c r="E79" s="39">
        <f>COUNTIF($B$61:$M$68,"+")</f>
        <v>8</v>
      </c>
      <c r="F79" s="40">
        <f>$E$79/96*100</f>
        <v>8.333333333333332</v>
      </c>
      <c r="G79" s="28"/>
      <c r="H79" s="28"/>
      <c r="I79" s="28"/>
      <c r="J79" s="28"/>
      <c r="K79" s="28"/>
      <c r="L79" s="28"/>
      <c r="M79" s="28"/>
    </row>
    <row r="80" spans="1:13" ht="15">
      <c r="A80" s="35"/>
      <c r="B80" s="28"/>
      <c r="C80" s="138"/>
      <c r="D80" s="41" t="s">
        <v>11</v>
      </c>
      <c r="E80" s="39">
        <f>COUNTIF($B$61:$M$68,"-")</f>
        <v>86</v>
      </c>
      <c r="F80" s="40">
        <f>$E$80/96*100</f>
        <v>89.58333333333334</v>
      </c>
      <c r="G80" s="28"/>
      <c r="H80" s="28"/>
      <c r="I80" s="28"/>
      <c r="J80" s="28"/>
      <c r="K80" s="28"/>
      <c r="L80" s="28"/>
      <c r="M80" s="28"/>
    </row>
    <row r="81" spans="1:13" ht="15">
      <c r="A81" s="35"/>
      <c r="B81" s="28"/>
      <c r="C81" s="138"/>
      <c r="D81" s="85" t="s">
        <v>3</v>
      </c>
      <c r="E81" s="39">
        <f>COUNTIF($B$61:$M$68,"D")</f>
        <v>2</v>
      </c>
      <c r="F81" s="40">
        <f>$E$81/96*100</f>
        <v>2.083333333333333</v>
      </c>
      <c r="G81" s="28"/>
      <c r="H81" s="28"/>
      <c r="I81" s="28"/>
      <c r="J81" s="28"/>
      <c r="K81" s="28"/>
      <c r="L81" s="28"/>
      <c r="M81" s="28"/>
    </row>
    <row r="82" spans="1:13" ht="14.25">
      <c r="A82" s="35"/>
      <c r="C82" s="139"/>
      <c r="D82" s="90" t="s">
        <v>26</v>
      </c>
      <c r="E82" s="39">
        <f>SUM(E79:E81)</f>
        <v>96</v>
      </c>
      <c r="F82" s="92">
        <f>SUM(F79:F81)</f>
        <v>100</v>
      </c>
      <c r="G82" s="28"/>
      <c r="H82" s="28"/>
      <c r="I82" s="28"/>
      <c r="J82" s="28"/>
      <c r="K82" s="28"/>
      <c r="L82" s="28"/>
      <c r="M82" s="28"/>
    </row>
    <row r="83" spans="1:13" ht="12.75">
      <c r="A83" s="35"/>
      <c r="F83" s="28"/>
      <c r="G83" s="28"/>
      <c r="H83" s="28"/>
      <c r="I83" s="28"/>
      <c r="J83" s="28"/>
      <c r="K83" s="28"/>
      <c r="L83" s="28"/>
      <c r="M83" s="28"/>
    </row>
    <row r="84" spans="1:13" ht="12.75">
      <c r="A84" s="35"/>
      <c r="C84" s="99" t="s">
        <v>30</v>
      </c>
      <c r="F84" s="28"/>
      <c r="G84" s="28"/>
      <c r="H84" s="28"/>
      <c r="I84" s="28"/>
      <c r="J84" s="28"/>
      <c r="K84" s="28"/>
      <c r="L84" s="28"/>
      <c r="M84" s="28"/>
    </row>
    <row r="85" spans="1:13" ht="12.75">
      <c r="A85" s="35"/>
      <c r="C85" s="99" t="s">
        <v>31</v>
      </c>
      <c r="F85" s="28"/>
      <c r="G85" s="28"/>
      <c r="H85" s="28"/>
      <c r="I85" s="28"/>
      <c r="J85" s="28"/>
      <c r="K85" s="28"/>
      <c r="L85" s="28"/>
      <c r="M85" s="28"/>
    </row>
  </sheetData>
  <sheetProtection password="D1EE" sheet="1" objects="1" scenarios="1"/>
  <protectedRanges>
    <protectedRange sqref="B9:M16" name="Rango2"/>
    <protectedRange sqref="A3:H4" name="Rango1"/>
  </protectedRanges>
  <mergeCells count="6">
    <mergeCell ref="C79:C82"/>
    <mergeCell ref="A35:M35"/>
    <mergeCell ref="F20:F21"/>
    <mergeCell ref="A1:M1"/>
    <mergeCell ref="A18:M18"/>
    <mergeCell ref="A23:M23"/>
  </mergeCells>
  <conditionalFormatting sqref="B47:M47">
    <cfRule type="cellIs" priority="1" dxfId="0" operator="equal" stopIfTrue="1">
      <formula>"+"</formula>
    </cfRule>
  </conditionalFormatting>
  <conditionalFormatting sqref="B61:M68">
    <cfRule type="cellIs" priority="2" dxfId="1" operator="equal" stopIfTrue="1">
      <formula>"+"</formula>
    </cfRule>
  </conditionalFormatting>
  <conditionalFormatting sqref="A38:A46 B49:M49 A49:A57 A60:A68 A58:M59 B60:M60 B38:M38">
    <cfRule type="cellIs" priority="3" dxfId="0" operator="equal" stopIfTrue="1">
      <formula>#REF!</formula>
    </cfRule>
  </conditionalFormatting>
  <printOptions horizontalCentered="1"/>
  <pageMargins left="0.7874015748031497" right="0.7874015748031497" top="0.62" bottom="0.39" header="0" footer="0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N_GARCIA</cp:lastModifiedBy>
  <cp:lastPrinted>2010-02-03T10:36:31Z</cp:lastPrinted>
  <dcterms:created xsi:type="dcterms:W3CDTF">2007-09-27T05:55:37Z</dcterms:created>
  <dcterms:modified xsi:type="dcterms:W3CDTF">2010-02-03T12:33:35Z</dcterms:modified>
  <cp:category/>
  <cp:version/>
  <cp:contentType/>
  <cp:contentStatus/>
</cp:coreProperties>
</file>