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850" activeTab="1"/>
  </bookViews>
  <sheets>
    <sheet name="INSERT" sheetId="1" r:id="rId1"/>
    <sheet name="LECT." sheetId="2" r:id="rId2"/>
  </sheets>
  <definedNames/>
  <calcPr fullCalcOnLoad="1"/>
</workbook>
</file>

<file path=xl/sharedStrings.xml><?xml version="1.0" encoding="utf-8"?>
<sst xmlns="http://schemas.openxmlformats.org/spreadsheetml/2006/main" count="292" uniqueCount="141">
  <si>
    <t>A</t>
  </si>
  <si>
    <t>B</t>
  </si>
  <si>
    <t>C</t>
  </si>
  <si>
    <t>D</t>
  </si>
  <si>
    <t>E</t>
  </si>
  <si>
    <t>F</t>
  </si>
  <si>
    <t>G</t>
  </si>
  <si>
    <t>H</t>
  </si>
  <si>
    <t>Nº</t>
  </si>
  <si>
    <t>%</t>
  </si>
  <si>
    <t>Pos</t>
  </si>
  <si>
    <t>Neg</t>
  </si>
  <si>
    <t>C -</t>
  </si>
  <si>
    <t>C +</t>
  </si>
  <si>
    <t>C-</t>
  </si>
  <si>
    <t>C+</t>
  </si>
  <si>
    <t>1. VALIDATION OF THE TEST</t>
  </si>
  <si>
    <r>
      <t>1.</t>
    </r>
    <r>
      <rPr>
        <b/>
        <sz val="12"/>
        <color indexed="9"/>
        <rFont val="Times New Roman"/>
        <family val="1"/>
      </rPr>
      <t> </t>
    </r>
    <r>
      <rPr>
        <b/>
        <sz val="12"/>
        <color indexed="9"/>
        <rFont val="Arial"/>
        <family val="2"/>
      </rPr>
      <t>VALIDACIÓN DEL ENSAYO</t>
    </r>
  </si>
  <si>
    <t>LECTURA / LECTURE</t>
  </si>
  <si>
    <t>Controles Negativos / Negative Controls: A1 B1</t>
  </si>
  <si>
    <t>Controles Positivos / Positive Controls: C1 D1</t>
  </si>
  <si>
    <t>RESULTADOS / RESULTS</t>
  </si>
  <si>
    <t>A5</t>
  </si>
  <si>
    <t>A13</t>
  </si>
  <si>
    <t>A21</t>
  </si>
  <si>
    <t>A24</t>
  </si>
  <si>
    <t>A32</t>
  </si>
  <si>
    <t>A40</t>
  </si>
  <si>
    <t>A48</t>
  </si>
  <si>
    <t>A56</t>
  </si>
  <si>
    <t>A64</t>
  </si>
  <si>
    <t>A72</t>
  </si>
  <si>
    <t>A80</t>
  </si>
  <si>
    <t>A6</t>
  </si>
  <si>
    <t>A14</t>
  </si>
  <si>
    <t>A22</t>
  </si>
  <si>
    <t>A25</t>
  </si>
  <si>
    <t>A33</t>
  </si>
  <si>
    <t>A41</t>
  </si>
  <si>
    <t>A49</t>
  </si>
  <si>
    <t>A57</t>
  </si>
  <si>
    <t>A65</t>
  </si>
  <si>
    <t>A73</t>
  </si>
  <si>
    <t>A81</t>
  </si>
  <si>
    <t>A7</t>
  </si>
  <si>
    <t>A15</t>
  </si>
  <si>
    <t>A23</t>
  </si>
  <si>
    <t>A26</t>
  </si>
  <si>
    <t>A34</t>
  </si>
  <si>
    <t>A42</t>
  </si>
  <si>
    <t>A50</t>
  </si>
  <si>
    <t>A58</t>
  </si>
  <si>
    <t>A66</t>
  </si>
  <si>
    <t>A74</t>
  </si>
  <si>
    <t>A82</t>
  </si>
  <si>
    <t>A8</t>
  </si>
  <si>
    <t>A16</t>
  </si>
  <si>
    <t>A27</t>
  </si>
  <si>
    <t>A35</t>
  </si>
  <si>
    <t>A43</t>
  </si>
  <si>
    <t>A51</t>
  </si>
  <si>
    <t>A59</t>
  </si>
  <si>
    <t>A67</t>
  </si>
  <si>
    <t>A75</t>
  </si>
  <si>
    <t>A83</t>
  </si>
  <si>
    <t>A1</t>
  </si>
  <si>
    <t>A9</t>
  </si>
  <si>
    <t>A17</t>
  </si>
  <si>
    <t>A28</t>
  </si>
  <si>
    <t>A36</t>
  </si>
  <si>
    <t>A44</t>
  </si>
  <si>
    <t>A52</t>
  </si>
  <si>
    <t>A60</t>
  </si>
  <si>
    <t>A68</t>
  </si>
  <si>
    <t>A76</t>
  </si>
  <si>
    <t>A84</t>
  </si>
  <si>
    <t>A2</t>
  </si>
  <si>
    <t>A10</t>
  </si>
  <si>
    <t>A18</t>
  </si>
  <si>
    <t>A29</t>
  </si>
  <si>
    <t>A37</t>
  </si>
  <si>
    <t>A45</t>
  </si>
  <si>
    <t>A53</t>
  </si>
  <si>
    <t>A61</t>
  </si>
  <si>
    <t>A69</t>
  </si>
  <si>
    <t>A77</t>
  </si>
  <si>
    <t>A85</t>
  </si>
  <si>
    <t>A3</t>
  </si>
  <si>
    <t>A11</t>
  </si>
  <si>
    <t>A19</t>
  </si>
  <si>
    <t>A30</t>
  </si>
  <si>
    <t>A38</t>
  </si>
  <si>
    <t>A46</t>
  </si>
  <si>
    <t>A54</t>
  </si>
  <si>
    <t>A62</t>
  </si>
  <si>
    <t>A70</t>
  </si>
  <si>
    <t>A78</t>
  </si>
  <si>
    <t>A86</t>
  </si>
  <si>
    <t>A4</t>
  </si>
  <si>
    <t>A12</t>
  </si>
  <si>
    <t>A20</t>
  </si>
  <si>
    <t>A31</t>
  </si>
  <si>
    <t>A39</t>
  </si>
  <si>
    <t>A47</t>
  </si>
  <si>
    <t>A55</t>
  </si>
  <si>
    <t>A63</t>
  </si>
  <si>
    <t>A71</t>
  </si>
  <si>
    <t>A79</t>
  </si>
  <si>
    <t>A87</t>
  </si>
  <si>
    <t>Placa entera / Whole plate</t>
  </si>
  <si>
    <t>TOTAL</t>
  </si>
  <si>
    <t>A88</t>
  </si>
  <si>
    <t>A89</t>
  </si>
  <si>
    <t>A90</t>
  </si>
  <si>
    <t>A91</t>
  </si>
  <si>
    <t>A92</t>
  </si>
  <si>
    <t>* Controles incluidos. Tenga en consideración su posición en la placa.</t>
  </si>
  <si>
    <t>* Including controls. Check their place in the plate.</t>
  </si>
  <si>
    <t>Los controles pueden colocarse en cualquier pocillo de la placa. Refleje los valores de DO obtenidos en estas celdas</t>
  </si>
  <si>
    <t>Controls could be placed anywhere in the plate. Put the corresponding DO values in these wells.</t>
  </si>
  <si>
    <t xml:space="preserve">PROTOCOLO 14.EA2.K.1 </t>
  </si>
  <si>
    <t xml:space="preserve">14.EA2.K.1 PROTOCOL </t>
  </si>
  <si>
    <t>INGEZIM ARTERITIS 2.0</t>
  </si>
  <si>
    <t>DO 450nm AgPOS - DO450nm Ag NEG</t>
  </si>
  <si>
    <t>2. INTERPRETACIÓN DE RESULTADOS</t>
  </si>
  <si>
    <t>2. RESULT INTERPRETATION</t>
  </si>
  <si>
    <r>
      <t>Ag POSITIVO</t>
    </r>
    <r>
      <rPr>
        <sz val="11"/>
        <rFont val="Arial"/>
        <family val="2"/>
      </rPr>
      <t>: REFERENCIAS DE LOS SUEROS / SAMPLE REFERENCES</t>
    </r>
  </si>
  <si>
    <r>
      <t>Ag NEGATIVO:</t>
    </r>
    <r>
      <rPr>
        <sz val="11"/>
        <rFont val="Arial"/>
        <family val="2"/>
      </rPr>
      <t xml:space="preserve"> REFERENCIAS DE LOS SUEROS / SAMPLE REFERENCES</t>
    </r>
  </si>
  <si>
    <t>VALIDACIÓN E INTERPRETACIÓN DE RESULTADOS / VALIDATION AND RESULT INTERPRETATION</t>
  </si>
  <si>
    <r>
      <t xml:space="preserve">DO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&gt; 0,15 : Positiva</t>
    </r>
  </si>
  <si>
    <r>
      <t xml:space="preserve">OD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&gt; 0,15 : Positive</t>
    </r>
  </si>
  <si>
    <r>
      <t xml:space="preserve">OD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&lt; 0,1 : Negative</t>
    </r>
  </si>
  <si>
    <r>
      <t xml:space="preserve">0,15 &gt; OD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&gt; 0,1 : Doubtful</t>
    </r>
  </si>
  <si>
    <r>
      <t xml:space="preserve">DO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&lt; 0,1 : Negativa</t>
    </r>
  </si>
  <si>
    <r>
      <t xml:space="preserve">0,15 &gt; DO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&gt; 0,1 : Dudosa</t>
    </r>
  </si>
  <si>
    <r>
      <t xml:space="preserve">DO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</t>
    </r>
  </si>
  <si>
    <r>
      <t xml:space="preserve">OD 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AgPOS - 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</t>
    </r>
  </si>
  <si>
    <r>
      <t>Control Negativo 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POS - 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&lt; 0,1</t>
    </r>
  </si>
  <si>
    <r>
      <t>Control Positivo DO</t>
    </r>
    <r>
      <rPr>
        <vertAlign val="subscript"/>
        <sz val="11"/>
        <rFont val="Arial"/>
        <family val="2"/>
      </rPr>
      <t xml:space="preserve">450nm  </t>
    </r>
    <r>
      <rPr>
        <sz val="11"/>
        <rFont val="Arial"/>
        <family val="2"/>
      </rPr>
      <t>Ag POS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-</t>
    </r>
    <r>
      <rPr>
        <vertAlign val="subscript"/>
        <sz val="11"/>
        <rFont val="Arial"/>
        <family val="2"/>
      </rPr>
      <t xml:space="preserve">  </t>
    </r>
    <r>
      <rPr>
        <sz val="11"/>
        <rFont val="Arial"/>
        <family val="2"/>
      </rPr>
      <t>DO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&gt; 0,5 </t>
    </r>
  </si>
  <si>
    <r>
      <t>Positive Control  OD</t>
    </r>
    <r>
      <rPr>
        <vertAlign val="subscript"/>
        <sz val="11"/>
        <rFont val="Arial"/>
        <family val="2"/>
      </rPr>
      <t xml:space="preserve">450nm  </t>
    </r>
    <r>
      <rPr>
        <sz val="11"/>
        <rFont val="Arial"/>
        <family val="2"/>
      </rPr>
      <t>Ag POS -</t>
    </r>
    <r>
      <rPr>
        <vertAlign val="subscript"/>
        <sz val="11"/>
        <rFont val="Arial"/>
        <family val="2"/>
      </rPr>
      <t xml:space="preserve">  </t>
    </r>
    <r>
      <rPr>
        <sz val="11"/>
        <rFont val="Arial"/>
        <family val="2"/>
      </rPr>
      <t>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&gt; 0,5 </t>
    </r>
  </si>
  <si>
    <r>
      <t>Negative Control  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POS - OD</t>
    </r>
    <r>
      <rPr>
        <vertAlign val="subscript"/>
        <sz val="11"/>
        <rFont val="Arial"/>
        <family val="2"/>
      </rPr>
      <t>450nm</t>
    </r>
    <r>
      <rPr>
        <sz val="11"/>
        <rFont val="Arial"/>
        <family val="2"/>
      </rPr>
      <t xml:space="preserve"> Ag NEG &lt; 0,1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</si>
</sst>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%"/>
    <numFmt numFmtId="171" formatCode="[$-C0A]dddd\,\ dd&quot; de &quot;mmmm&quot; de &quot;yyyy"/>
    <numFmt numFmtId="172" formatCode="00000"/>
    <numFmt numFmtId="173" formatCode="#\ ???/???"/>
    <numFmt numFmtId="174" formatCode="0.0"/>
  </numFmts>
  <fonts count="19">
    <font>
      <sz val="10"/>
      <name val="Arial"/>
      <family val="0"/>
    </font>
    <font>
      <sz val="6.5"/>
      <color indexed="23"/>
      <name val="Verdana"/>
      <family val="2"/>
    </font>
    <font>
      <sz val="8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sz val="6"/>
      <name val="Verdana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1"/>
      <color indexed="9"/>
      <name val="Arial"/>
      <family val="0"/>
    </font>
    <font>
      <vertAlign val="sub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23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0" fillId="0" borderId="0" xfId="0" applyFill="1" applyAlignment="1">
      <alignment/>
    </xf>
    <xf numFmtId="16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9" fontId="3" fillId="0" borderId="6" xfId="0" applyNumberFormat="1" applyFont="1" applyFill="1" applyBorder="1" applyAlignment="1">
      <alignment horizontal="center"/>
    </xf>
    <xf numFmtId="169" fontId="3" fillId="0" borderId="7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69" fontId="3" fillId="0" borderId="9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8" fillId="0" borderId="11" xfId="0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1"/>
    </xf>
    <xf numFmtId="169" fontId="3" fillId="0" borderId="8" xfId="0" applyNumberFormat="1" applyFont="1" applyFill="1" applyBorder="1" applyAlignment="1" applyProtection="1">
      <alignment horizontal="center"/>
      <protection hidden="1"/>
    </xf>
    <xf numFmtId="174" fontId="3" fillId="0" borderId="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1"/>
      <protection hidden="1"/>
    </xf>
    <xf numFmtId="169" fontId="3" fillId="0" borderId="7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9" fontId="3" fillId="0" borderId="16" xfId="0" applyNumberFormat="1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3" fillId="0" borderId="7" xfId="0" applyNumberFormat="1" applyFont="1" applyBorder="1" applyAlignment="1" applyProtection="1">
      <alignment horizontal="center"/>
      <protection hidden="1"/>
    </xf>
    <xf numFmtId="0" fontId="13" fillId="3" borderId="7" xfId="0" applyFont="1" applyFill="1" applyBorder="1" applyAlignment="1" applyProtection="1">
      <alignment horizontal="center"/>
      <protection hidden="1"/>
    </xf>
    <xf numFmtId="0" fontId="17" fillId="0" borderId="7" xfId="0" applyFont="1" applyBorder="1" applyAlignment="1">
      <alignment horizontal="center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169" fontId="13" fillId="3" borderId="7" xfId="0" applyNumberFormat="1" applyFont="1" applyFill="1" applyBorder="1" applyAlignment="1">
      <alignment horizontal="center"/>
    </xf>
    <xf numFmtId="169" fontId="13" fillId="2" borderId="7" xfId="0" applyNumberFormat="1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12" fillId="5" borderId="0" xfId="0" applyFont="1" applyFill="1" applyAlignment="1">
      <alignment horizontal="center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9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169" fontId="3" fillId="7" borderId="24" xfId="0" applyNumberFormat="1" applyFont="1" applyFill="1" applyBorder="1" applyAlignment="1" applyProtection="1">
      <alignment horizontal="center" vertical="center"/>
      <protection/>
    </xf>
    <xf numFmtId="169" fontId="3" fillId="7" borderId="6" xfId="0" applyNumberFormat="1" applyFont="1" applyFill="1" applyBorder="1" applyAlignment="1" applyProtection="1">
      <alignment horizontal="center"/>
      <protection/>
    </xf>
    <xf numFmtId="169" fontId="3" fillId="7" borderId="12" xfId="0" applyNumberFormat="1" applyFont="1" applyFill="1" applyBorder="1" applyAlignment="1" applyProtection="1">
      <alignment horizontal="center"/>
      <protection/>
    </xf>
    <xf numFmtId="169" fontId="3" fillId="7" borderId="8" xfId="0" applyNumberFormat="1" applyFont="1" applyFill="1" applyBorder="1" applyAlignment="1" applyProtection="1">
      <alignment horizontal="center" vertical="center"/>
      <protection/>
    </xf>
    <xf numFmtId="169" fontId="3" fillId="7" borderId="7" xfId="0" applyNumberFormat="1" applyFont="1" applyFill="1" applyBorder="1" applyAlignment="1" applyProtection="1">
      <alignment horizontal="center"/>
      <protection/>
    </xf>
    <xf numFmtId="169" fontId="3" fillId="7" borderId="13" xfId="0" applyNumberFormat="1" applyFont="1" applyFill="1" applyBorder="1" applyAlignment="1" applyProtection="1">
      <alignment horizontal="center"/>
      <protection/>
    </xf>
    <xf numFmtId="169" fontId="3" fillId="7" borderId="8" xfId="0" applyNumberFormat="1" applyFont="1" applyFill="1" applyBorder="1" applyAlignment="1" applyProtection="1">
      <alignment horizontal="center"/>
      <protection/>
    </xf>
    <xf numFmtId="169" fontId="3" fillId="7" borderId="9" xfId="0" applyNumberFormat="1" applyFont="1" applyFill="1" applyBorder="1" applyAlignment="1" applyProtection="1">
      <alignment horizontal="center"/>
      <protection/>
    </xf>
    <xf numFmtId="169" fontId="3" fillId="7" borderId="10" xfId="0" applyNumberFormat="1" applyFont="1" applyFill="1" applyBorder="1" applyAlignment="1" applyProtection="1">
      <alignment horizontal="center"/>
      <protection/>
    </xf>
    <xf numFmtId="169" fontId="3" fillId="7" borderId="14" xfId="0" applyNumberFormat="1" applyFont="1" applyFill="1" applyBorder="1" applyAlignment="1" applyProtection="1">
      <alignment horizontal="center"/>
      <protection/>
    </xf>
    <xf numFmtId="0" fontId="9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169" fontId="3" fillId="9" borderId="24" xfId="0" applyNumberFormat="1" applyFont="1" applyFill="1" applyBorder="1" applyAlignment="1" applyProtection="1">
      <alignment horizontal="center" vertical="center"/>
      <protection/>
    </xf>
    <xf numFmtId="169" fontId="3" fillId="9" borderId="6" xfId="0" applyNumberFormat="1" applyFont="1" applyFill="1" applyBorder="1" applyAlignment="1" applyProtection="1">
      <alignment horizontal="center"/>
      <protection/>
    </xf>
    <xf numFmtId="169" fontId="3" fillId="9" borderId="12" xfId="0" applyNumberFormat="1" applyFont="1" applyFill="1" applyBorder="1" applyAlignment="1" applyProtection="1">
      <alignment horizontal="center"/>
      <protection/>
    </xf>
    <xf numFmtId="169" fontId="3" fillId="9" borderId="8" xfId="0" applyNumberFormat="1" applyFont="1" applyFill="1" applyBorder="1" applyAlignment="1" applyProtection="1">
      <alignment horizontal="center" vertical="center"/>
      <protection/>
    </xf>
    <xf numFmtId="169" fontId="3" fillId="9" borderId="7" xfId="0" applyNumberFormat="1" applyFont="1" applyFill="1" applyBorder="1" applyAlignment="1" applyProtection="1">
      <alignment horizontal="center"/>
      <protection/>
    </xf>
    <xf numFmtId="169" fontId="3" fillId="9" borderId="13" xfId="0" applyNumberFormat="1" applyFont="1" applyFill="1" applyBorder="1" applyAlignment="1" applyProtection="1">
      <alignment horizontal="center"/>
      <protection/>
    </xf>
    <xf numFmtId="169" fontId="3" fillId="9" borderId="8" xfId="0" applyNumberFormat="1" applyFont="1" applyFill="1" applyBorder="1" applyAlignment="1" applyProtection="1">
      <alignment horizontal="center"/>
      <protection/>
    </xf>
    <xf numFmtId="169" fontId="3" fillId="9" borderId="9" xfId="0" applyNumberFormat="1" applyFont="1" applyFill="1" applyBorder="1" applyAlignment="1" applyProtection="1">
      <alignment horizontal="center"/>
      <protection/>
    </xf>
    <xf numFmtId="169" fontId="3" fillId="9" borderId="10" xfId="0" applyNumberFormat="1" applyFont="1" applyFill="1" applyBorder="1" applyAlignment="1" applyProtection="1">
      <alignment horizontal="center"/>
      <protection/>
    </xf>
    <xf numFmtId="169" fontId="3" fillId="9" borderId="14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169" fontId="3" fillId="0" borderId="7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800000"/>
      </font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.1865"/>
          <c:w val="0.9695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'LECT.'!$E$1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'LECT.'!$C$70:$C$71</c:f>
              <c:strCache/>
            </c:strRef>
          </c:cat>
          <c:val>
            <c:numRef>
              <c:f>'LECT.'!$D$70:$D$71</c:f>
              <c:numCache/>
            </c:numRef>
          </c:val>
          <c:shape val="box"/>
        </c:ser>
        <c:shape val="box"/>
        <c:axId val="62228385"/>
        <c:axId val="23184554"/>
      </c:bar3D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84554"/>
        <c:crosses val="autoZero"/>
        <c:auto val="1"/>
        <c:lblOffset val="100"/>
        <c:noMultiLvlLbl val="0"/>
      </c:catAx>
      <c:valAx>
        <c:axId val="231845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228385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68</xdr:row>
      <xdr:rowOff>9525</xdr:rowOff>
    </xdr:from>
    <xdr:to>
      <xdr:col>12</xdr:col>
      <xdr:colOff>19050</xdr:colOff>
      <xdr:row>78</xdr:row>
      <xdr:rowOff>133350</xdr:rowOff>
    </xdr:to>
    <xdr:graphicFrame>
      <xdr:nvGraphicFramePr>
        <xdr:cNvPr id="1" name="Chart 1"/>
        <xdr:cNvGraphicFramePr/>
      </xdr:nvGraphicFramePr>
      <xdr:xfrm>
        <a:off x="2886075" y="8801100"/>
        <a:ext cx="31718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84</xdr:row>
      <xdr:rowOff>57150</xdr:rowOff>
    </xdr:from>
    <xdr:to>
      <xdr:col>9</xdr:col>
      <xdr:colOff>342900</xdr:colOff>
      <xdr:row>88</xdr:row>
      <xdr:rowOff>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544300"/>
          <a:ext cx="441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workbookViewId="0" topLeftCell="A1">
      <selection activeCell="A14" sqref="A14:H14"/>
    </sheetView>
  </sheetViews>
  <sheetFormatPr defaultColWidth="11.421875" defaultRowHeight="12.75"/>
  <cols>
    <col min="2" max="6" width="5.7109375" style="0" customWidth="1"/>
    <col min="7" max="7" width="12.140625" style="0" customWidth="1"/>
    <col min="8" max="8" width="16.8515625" style="0" customWidth="1"/>
    <col min="11" max="15" width="5.7109375" style="0" customWidth="1"/>
    <col min="16" max="16" width="12.140625" style="0" customWidth="1"/>
    <col min="17" max="17" width="16.8515625" style="0" customWidth="1"/>
  </cols>
  <sheetData>
    <row r="1" spans="1:17" ht="18">
      <c r="A1" s="62" t="s">
        <v>120</v>
      </c>
      <c r="B1" s="62"/>
      <c r="C1" s="62"/>
      <c r="D1" s="62"/>
      <c r="E1" s="62"/>
      <c r="F1" s="62"/>
      <c r="G1" s="62"/>
      <c r="H1" s="62"/>
      <c r="J1" s="62" t="s">
        <v>121</v>
      </c>
      <c r="K1" s="62"/>
      <c r="L1" s="62"/>
      <c r="M1" s="62"/>
      <c r="N1" s="62"/>
      <c r="O1" s="62"/>
      <c r="P1" s="62"/>
      <c r="Q1" s="62"/>
    </row>
    <row r="2" spans="1:10" ht="12.75">
      <c r="A2" s="1"/>
      <c r="J2" s="1"/>
    </row>
    <row r="3" s="19" customFormat="1" ht="14.25"/>
    <row r="4" spans="1:17" s="19" customFormat="1" ht="15.75">
      <c r="A4" s="61" t="s">
        <v>17</v>
      </c>
      <c r="B4" s="61"/>
      <c r="C4" s="61"/>
      <c r="D4" s="61"/>
      <c r="E4" s="61"/>
      <c r="F4" s="61"/>
      <c r="G4" s="61"/>
      <c r="H4" s="61"/>
      <c r="J4" s="61" t="s">
        <v>16</v>
      </c>
      <c r="K4" s="61"/>
      <c r="L4" s="61"/>
      <c r="M4" s="61"/>
      <c r="N4" s="61"/>
      <c r="O4" s="61"/>
      <c r="P4" s="61"/>
      <c r="Q4" s="61"/>
    </row>
    <row r="5" spans="1:10" s="19" customFormat="1" ht="14.25">
      <c r="A5" s="20"/>
      <c r="J5" s="20"/>
    </row>
    <row r="6" spans="1:17" s="19" customFormat="1" ht="18.75">
      <c r="A6" s="26" t="s">
        <v>138</v>
      </c>
      <c r="B6"/>
      <c r="C6"/>
      <c r="D6"/>
      <c r="E6"/>
      <c r="F6"/>
      <c r="G6"/>
      <c r="H6"/>
      <c r="J6" s="26" t="s">
        <v>139</v>
      </c>
      <c r="K6"/>
      <c r="L6"/>
      <c r="M6"/>
      <c r="N6"/>
      <c r="O6"/>
      <c r="P6"/>
      <c r="Q6"/>
    </row>
    <row r="7" spans="1:17" s="19" customFormat="1" ht="18.75">
      <c r="A7" s="26" t="s">
        <v>137</v>
      </c>
      <c r="B7"/>
      <c r="C7"/>
      <c r="D7"/>
      <c r="E7"/>
      <c r="F7"/>
      <c r="G7"/>
      <c r="H7"/>
      <c r="J7" s="26" t="s">
        <v>140</v>
      </c>
      <c r="K7"/>
      <c r="L7"/>
      <c r="M7"/>
      <c r="N7"/>
      <c r="O7"/>
      <c r="P7"/>
      <c r="Q7"/>
    </row>
    <row r="8" spans="1:10" s="19" customFormat="1" ht="14.25">
      <c r="A8" s="20"/>
      <c r="J8" s="20"/>
    </row>
    <row r="9" spans="1:17" s="19" customFormat="1" ht="15.75">
      <c r="A9" s="61" t="s">
        <v>124</v>
      </c>
      <c r="B9" s="61"/>
      <c r="C9" s="61"/>
      <c r="D9" s="61"/>
      <c r="E9" s="61"/>
      <c r="F9" s="61"/>
      <c r="G9" s="61"/>
      <c r="H9" s="61"/>
      <c r="J9" s="61" t="s">
        <v>125</v>
      </c>
      <c r="K9" s="61"/>
      <c r="L9" s="61"/>
      <c r="M9" s="61"/>
      <c r="N9" s="61"/>
      <c r="O9" s="61"/>
      <c r="P9" s="61"/>
      <c r="Q9" s="61"/>
    </row>
    <row r="10" spans="1:10" ht="12.75">
      <c r="A10" s="2"/>
      <c r="J10" s="2"/>
    </row>
    <row r="11" spans="1:16" ht="18.75">
      <c r="A11" s="1"/>
      <c r="B11" s="70" t="s">
        <v>135</v>
      </c>
      <c r="C11" s="71"/>
      <c r="D11" s="71"/>
      <c r="E11" s="100"/>
      <c r="F11" s="100"/>
      <c r="G11" s="101"/>
      <c r="J11" s="1"/>
      <c r="K11" s="70" t="s">
        <v>136</v>
      </c>
      <c r="L11" s="71"/>
      <c r="M11" s="71"/>
      <c r="N11" s="100"/>
      <c r="O11" s="100"/>
      <c r="P11" s="101"/>
    </row>
    <row r="12" spans="1:10" ht="12.75">
      <c r="A12" s="1"/>
      <c r="J12" s="1"/>
    </row>
    <row r="13" spans="1:10" ht="12.75">
      <c r="A13" s="2"/>
      <c r="J13" s="2"/>
    </row>
    <row r="14" spans="1:17" ht="18.75">
      <c r="A14" s="72" t="s">
        <v>129</v>
      </c>
      <c r="B14" s="73"/>
      <c r="C14" s="73"/>
      <c r="D14" s="73"/>
      <c r="E14" s="73"/>
      <c r="F14" s="73"/>
      <c r="G14" s="73"/>
      <c r="H14" s="73"/>
      <c r="J14" s="72" t="s">
        <v>130</v>
      </c>
      <c r="K14" s="73"/>
      <c r="L14" s="73"/>
      <c r="M14" s="73"/>
      <c r="N14" s="73"/>
      <c r="O14" s="73"/>
      <c r="P14" s="73"/>
      <c r="Q14" s="73"/>
    </row>
    <row r="15" spans="1:17" ht="18.75">
      <c r="A15" s="72" t="s">
        <v>133</v>
      </c>
      <c r="B15" s="73"/>
      <c r="C15" s="73"/>
      <c r="D15" s="73"/>
      <c r="E15" s="73"/>
      <c r="F15" s="73"/>
      <c r="G15" s="73"/>
      <c r="H15" s="73"/>
      <c r="J15" s="72" t="s">
        <v>131</v>
      </c>
      <c r="K15" s="73"/>
      <c r="L15" s="73"/>
      <c r="M15" s="73"/>
      <c r="N15" s="73"/>
      <c r="O15" s="73"/>
      <c r="P15" s="73"/>
      <c r="Q15" s="73"/>
    </row>
    <row r="16" spans="1:10" ht="18.75">
      <c r="A16" s="107" t="s">
        <v>134</v>
      </c>
      <c r="J16" s="107" t="s">
        <v>132</v>
      </c>
    </row>
    <row r="17" spans="1:10" ht="12.75">
      <c r="A17" s="1"/>
      <c r="J17" s="1"/>
    </row>
    <row r="18" spans="1:17" ht="18">
      <c r="A18" s="62" t="s">
        <v>122</v>
      </c>
      <c r="B18" s="62"/>
      <c r="C18" s="62"/>
      <c r="D18" s="62"/>
      <c r="E18" s="62"/>
      <c r="F18" s="62"/>
      <c r="G18" s="62"/>
      <c r="H18" s="62"/>
      <c r="J18" s="62" t="s">
        <v>122</v>
      </c>
      <c r="K18" s="62"/>
      <c r="L18" s="62"/>
      <c r="M18" s="62"/>
      <c r="N18" s="62"/>
      <c r="O18" s="62"/>
      <c r="P18" s="62"/>
      <c r="Q18" s="62"/>
    </row>
    <row r="20" spans="1:10" ht="12.75">
      <c r="A20" s="3"/>
      <c r="J20" s="3"/>
    </row>
    <row r="23" spans="1:10" ht="14.25">
      <c r="A23" s="26"/>
      <c r="J23" s="1"/>
    </row>
    <row r="24" spans="1:10" ht="12.75">
      <c r="A24" s="1"/>
      <c r="J24" s="1"/>
    </row>
    <row r="25" spans="1:10" ht="12.75">
      <c r="A25" s="1"/>
      <c r="J25" s="1"/>
    </row>
    <row r="26" spans="1:10" ht="12.75">
      <c r="A26" s="2"/>
      <c r="J26" s="2"/>
    </row>
    <row r="27" spans="1:10" ht="26.25" customHeight="1">
      <c r="A27" s="1"/>
      <c r="J27" s="1"/>
    </row>
    <row r="28" spans="1:10" ht="27" customHeight="1">
      <c r="A28" s="1"/>
      <c r="J28" s="1"/>
    </row>
    <row r="29" spans="1:10" ht="21" customHeight="1">
      <c r="A29" s="1"/>
      <c r="J29" s="1"/>
    </row>
  </sheetData>
  <sheetProtection password="D1EE" sheet="1" objects="1" scenarios="1"/>
  <mergeCells count="14">
    <mergeCell ref="A18:H18"/>
    <mergeCell ref="J18:Q18"/>
    <mergeCell ref="J14:Q14"/>
    <mergeCell ref="J15:Q15"/>
    <mergeCell ref="A14:H14"/>
    <mergeCell ref="A15:H15"/>
    <mergeCell ref="B11:G11"/>
    <mergeCell ref="A1:H1"/>
    <mergeCell ref="A9:H9"/>
    <mergeCell ref="A4:H4"/>
    <mergeCell ref="J1:Q1"/>
    <mergeCell ref="J4:Q4"/>
    <mergeCell ref="J9:Q9"/>
    <mergeCell ref="K11:P11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="90" zoomScaleNormal="90" workbookViewId="0" topLeftCell="A1">
      <selection activeCell="D63" sqref="D63"/>
    </sheetView>
  </sheetViews>
  <sheetFormatPr defaultColWidth="7.8515625" defaultRowHeight="12.75"/>
  <cols>
    <col min="1" max="1" width="4.140625" style="1" customWidth="1"/>
    <col min="2" max="2" width="7.8515625" style="0" customWidth="1"/>
    <col min="4" max="4" width="7.8515625" style="0" customWidth="1"/>
    <col min="13" max="13" width="7.8515625" style="0" customWidth="1"/>
    <col min="15" max="27" width="7.8515625" style="0" customWidth="1"/>
  </cols>
  <sheetData>
    <row r="1" spans="1:26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7" s="4" customFormat="1" ht="15">
      <c r="A3" s="55" t="s">
        <v>19</v>
      </c>
      <c r="B3" s="55"/>
      <c r="C3" s="55"/>
      <c r="D3" s="55"/>
      <c r="E3" s="55"/>
      <c r="F3" s="55"/>
      <c r="G3" s="55"/>
      <c r="H3" s="56">
        <v>0.2</v>
      </c>
      <c r="I3" s="56">
        <v>0.202</v>
      </c>
      <c r="J3" s="55"/>
      <c r="K3" s="55"/>
      <c r="L3" s="55"/>
      <c r="M3" s="55"/>
      <c r="O3" s="55" t="s">
        <v>19</v>
      </c>
      <c r="P3" s="55"/>
      <c r="Q3" s="55"/>
      <c r="R3" s="55"/>
      <c r="S3" s="55"/>
      <c r="T3" s="55"/>
      <c r="U3" s="55"/>
      <c r="V3" s="56">
        <v>0.1987</v>
      </c>
      <c r="W3" s="56">
        <v>0.189</v>
      </c>
      <c r="X3" s="55"/>
      <c r="Y3" s="55"/>
      <c r="Z3" s="55"/>
      <c r="AA3" s="55"/>
    </row>
    <row r="4" spans="1:27" s="4" customFormat="1" ht="15">
      <c r="A4" s="55" t="s">
        <v>20</v>
      </c>
      <c r="B4" s="55"/>
      <c r="C4" s="55"/>
      <c r="D4" s="55"/>
      <c r="E4" s="55"/>
      <c r="F4" s="55"/>
      <c r="G4" s="55"/>
      <c r="H4" s="57">
        <v>2.343</v>
      </c>
      <c r="I4" s="57">
        <v>2.343</v>
      </c>
      <c r="J4" s="55"/>
      <c r="K4" s="55"/>
      <c r="L4" s="55"/>
      <c r="M4" s="55"/>
      <c r="O4" s="55" t="s">
        <v>20</v>
      </c>
      <c r="P4" s="55"/>
      <c r="Q4" s="55"/>
      <c r="R4" s="55"/>
      <c r="S4" s="55"/>
      <c r="T4" s="55"/>
      <c r="U4" s="55"/>
      <c r="V4" s="57">
        <v>1.75</v>
      </c>
      <c r="W4" s="57">
        <v>1.65</v>
      </c>
      <c r="X4" s="55"/>
      <c r="Y4" s="55"/>
      <c r="Z4" s="55"/>
      <c r="AA4" s="55"/>
    </row>
    <row r="5" spans="1:27" s="4" customFormat="1" ht="15.75">
      <c r="A5" s="60" t="s">
        <v>118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/>
      <c r="M5" s="18"/>
      <c r="N5" s="18"/>
      <c r="O5" s="60" t="s">
        <v>118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/>
      <c r="AA5" s="18"/>
    </row>
    <row r="6" spans="1:27" s="4" customFormat="1" ht="15.75">
      <c r="A6" s="60" t="s">
        <v>119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/>
      <c r="M6" s="18"/>
      <c r="N6" s="18"/>
      <c r="O6" s="60" t="s">
        <v>119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/>
      <c r="AA6" s="18"/>
    </row>
    <row r="7" spans="1:14" s="4" customFormat="1" ht="16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/>
      <c r="M7" s="18"/>
      <c r="N7" s="18"/>
    </row>
    <row r="8" spans="1:27" s="4" customFormat="1" ht="16.5" thickBot="1" thickTop="1">
      <c r="A8" s="25"/>
      <c r="B8" s="74" t="s">
        <v>126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O8" s="25"/>
      <c r="P8" s="87" t="s">
        <v>127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</row>
    <row r="9" spans="1:27" s="4" customFormat="1" ht="16.5" thickBot="1" thickTop="1">
      <c r="A9" s="7"/>
      <c r="B9" s="8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21">
        <v>12</v>
      </c>
      <c r="O9" s="7"/>
      <c r="P9" s="8">
        <v>1</v>
      </c>
      <c r="Q9" s="12">
        <v>2</v>
      </c>
      <c r="R9" s="12">
        <v>3</v>
      </c>
      <c r="S9" s="12">
        <v>4</v>
      </c>
      <c r="T9" s="12">
        <v>5</v>
      </c>
      <c r="U9" s="12">
        <v>6</v>
      </c>
      <c r="V9" s="12">
        <v>7</v>
      </c>
      <c r="W9" s="12">
        <v>8</v>
      </c>
      <c r="X9" s="12">
        <v>9</v>
      </c>
      <c r="Y9" s="12">
        <v>10</v>
      </c>
      <c r="Z9" s="12">
        <v>11</v>
      </c>
      <c r="AA9" s="21">
        <v>12</v>
      </c>
    </row>
    <row r="10" spans="1:27" ht="15">
      <c r="A10" s="9" t="s">
        <v>0</v>
      </c>
      <c r="B10" s="77" t="s">
        <v>14</v>
      </c>
      <c r="C10" s="78" t="s">
        <v>22</v>
      </c>
      <c r="D10" s="78" t="s">
        <v>23</v>
      </c>
      <c r="E10" s="78" t="s">
        <v>24</v>
      </c>
      <c r="F10" s="78" t="s">
        <v>79</v>
      </c>
      <c r="G10" s="78" t="s">
        <v>80</v>
      </c>
      <c r="H10" s="78" t="s">
        <v>81</v>
      </c>
      <c r="I10" s="78" t="s">
        <v>82</v>
      </c>
      <c r="J10" s="78" t="s">
        <v>83</v>
      </c>
      <c r="K10" s="78" t="s">
        <v>84</v>
      </c>
      <c r="L10" s="78" t="s">
        <v>85</v>
      </c>
      <c r="M10" s="79" t="s">
        <v>86</v>
      </c>
      <c r="O10" s="9" t="s">
        <v>0</v>
      </c>
      <c r="P10" s="90" t="s">
        <v>14</v>
      </c>
      <c r="Q10" s="91" t="s">
        <v>22</v>
      </c>
      <c r="R10" s="91" t="s">
        <v>23</v>
      </c>
      <c r="S10" s="91" t="s">
        <v>24</v>
      </c>
      <c r="T10" s="91" t="s">
        <v>79</v>
      </c>
      <c r="U10" s="91" t="s">
        <v>80</v>
      </c>
      <c r="V10" s="91" t="s">
        <v>81</v>
      </c>
      <c r="W10" s="91" t="s">
        <v>82</v>
      </c>
      <c r="X10" s="91" t="s">
        <v>83</v>
      </c>
      <c r="Y10" s="91" t="s">
        <v>84</v>
      </c>
      <c r="Z10" s="91" t="s">
        <v>85</v>
      </c>
      <c r="AA10" s="92" t="s">
        <v>86</v>
      </c>
    </row>
    <row r="11" spans="1:27" ht="15">
      <c r="A11" s="10" t="s">
        <v>1</v>
      </c>
      <c r="B11" s="80" t="s">
        <v>14</v>
      </c>
      <c r="C11" s="81" t="s">
        <v>33</v>
      </c>
      <c r="D11" s="81" t="s">
        <v>34</v>
      </c>
      <c r="E11" s="81" t="s">
        <v>35</v>
      </c>
      <c r="F11" s="81" t="s">
        <v>90</v>
      </c>
      <c r="G11" s="81" t="s">
        <v>91</v>
      </c>
      <c r="H11" s="81" t="s">
        <v>92</v>
      </c>
      <c r="I11" s="81" t="s">
        <v>93</v>
      </c>
      <c r="J11" s="81" t="s">
        <v>94</v>
      </c>
      <c r="K11" s="81" t="s">
        <v>95</v>
      </c>
      <c r="L11" s="81" t="s">
        <v>96</v>
      </c>
      <c r="M11" s="82" t="s">
        <v>97</v>
      </c>
      <c r="O11" s="10" t="s">
        <v>1</v>
      </c>
      <c r="P11" s="93" t="s">
        <v>14</v>
      </c>
      <c r="Q11" s="94" t="s">
        <v>33</v>
      </c>
      <c r="R11" s="94" t="s">
        <v>34</v>
      </c>
      <c r="S11" s="94" t="s">
        <v>35</v>
      </c>
      <c r="T11" s="94" t="s">
        <v>90</v>
      </c>
      <c r="U11" s="94" t="s">
        <v>91</v>
      </c>
      <c r="V11" s="94" t="s">
        <v>92</v>
      </c>
      <c r="W11" s="94" t="s">
        <v>93</v>
      </c>
      <c r="X11" s="94" t="s">
        <v>94</v>
      </c>
      <c r="Y11" s="94" t="s">
        <v>95</v>
      </c>
      <c r="Z11" s="94" t="s">
        <v>96</v>
      </c>
      <c r="AA11" s="95" t="s">
        <v>97</v>
      </c>
    </row>
    <row r="12" spans="1:27" ht="15">
      <c r="A12" s="10" t="s">
        <v>2</v>
      </c>
      <c r="B12" s="80" t="s">
        <v>15</v>
      </c>
      <c r="C12" s="81" t="s">
        <v>44</v>
      </c>
      <c r="D12" s="81" t="s">
        <v>45</v>
      </c>
      <c r="E12" s="81" t="s">
        <v>46</v>
      </c>
      <c r="F12" s="81" t="s">
        <v>101</v>
      </c>
      <c r="G12" s="81" t="s">
        <v>102</v>
      </c>
      <c r="H12" s="81" t="s">
        <v>103</v>
      </c>
      <c r="I12" s="81" t="s">
        <v>104</v>
      </c>
      <c r="J12" s="81" t="s">
        <v>105</v>
      </c>
      <c r="K12" s="81" t="s">
        <v>106</v>
      </c>
      <c r="L12" s="81" t="s">
        <v>107</v>
      </c>
      <c r="M12" s="82" t="s">
        <v>108</v>
      </c>
      <c r="O12" s="10" t="s">
        <v>2</v>
      </c>
      <c r="P12" s="93" t="s">
        <v>15</v>
      </c>
      <c r="Q12" s="94" t="s">
        <v>44</v>
      </c>
      <c r="R12" s="94" t="s">
        <v>45</v>
      </c>
      <c r="S12" s="94" t="s">
        <v>46</v>
      </c>
      <c r="T12" s="94" t="s">
        <v>101</v>
      </c>
      <c r="U12" s="94" t="s">
        <v>102</v>
      </c>
      <c r="V12" s="94" t="s">
        <v>103</v>
      </c>
      <c r="W12" s="94" t="s">
        <v>104</v>
      </c>
      <c r="X12" s="94" t="s">
        <v>105</v>
      </c>
      <c r="Y12" s="94" t="s">
        <v>106</v>
      </c>
      <c r="Z12" s="94" t="s">
        <v>107</v>
      </c>
      <c r="AA12" s="95" t="s">
        <v>108</v>
      </c>
    </row>
    <row r="13" spans="1:27" ht="15">
      <c r="A13" s="10" t="s">
        <v>3</v>
      </c>
      <c r="B13" s="80" t="s">
        <v>15</v>
      </c>
      <c r="C13" s="81" t="s">
        <v>55</v>
      </c>
      <c r="D13" s="81" t="s">
        <v>56</v>
      </c>
      <c r="E13" s="81" t="s">
        <v>25</v>
      </c>
      <c r="F13" s="81" t="s">
        <v>26</v>
      </c>
      <c r="G13" s="81" t="s">
        <v>27</v>
      </c>
      <c r="H13" s="81" t="s">
        <v>28</v>
      </c>
      <c r="I13" s="81" t="s">
        <v>29</v>
      </c>
      <c r="J13" s="81" t="s">
        <v>30</v>
      </c>
      <c r="K13" s="81" t="s">
        <v>31</v>
      </c>
      <c r="L13" s="81" t="s">
        <v>32</v>
      </c>
      <c r="M13" s="82" t="s">
        <v>111</v>
      </c>
      <c r="O13" s="10" t="s">
        <v>3</v>
      </c>
      <c r="P13" s="93" t="s">
        <v>15</v>
      </c>
      <c r="Q13" s="94" t="s">
        <v>55</v>
      </c>
      <c r="R13" s="94" t="s">
        <v>56</v>
      </c>
      <c r="S13" s="94" t="s">
        <v>25</v>
      </c>
      <c r="T13" s="94" t="s">
        <v>26</v>
      </c>
      <c r="U13" s="94" t="s">
        <v>27</v>
      </c>
      <c r="V13" s="94" t="s">
        <v>28</v>
      </c>
      <c r="W13" s="94" t="s">
        <v>29</v>
      </c>
      <c r="X13" s="94" t="s">
        <v>30</v>
      </c>
      <c r="Y13" s="94" t="s">
        <v>31</v>
      </c>
      <c r="Z13" s="94" t="s">
        <v>32</v>
      </c>
      <c r="AA13" s="95" t="s">
        <v>111</v>
      </c>
    </row>
    <row r="14" spans="1:27" ht="15">
      <c r="A14" s="10" t="s">
        <v>4</v>
      </c>
      <c r="B14" s="83" t="s">
        <v>65</v>
      </c>
      <c r="C14" s="81" t="s">
        <v>66</v>
      </c>
      <c r="D14" s="81" t="s">
        <v>67</v>
      </c>
      <c r="E14" s="81" t="s">
        <v>36</v>
      </c>
      <c r="F14" s="81" t="s">
        <v>37</v>
      </c>
      <c r="G14" s="81" t="s">
        <v>38</v>
      </c>
      <c r="H14" s="81" t="s">
        <v>39</v>
      </c>
      <c r="I14" s="81" t="s">
        <v>40</v>
      </c>
      <c r="J14" s="81" t="s">
        <v>41</v>
      </c>
      <c r="K14" s="81" t="s">
        <v>42</v>
      </c>
      <c r="L14" s="81" t="s">
        <v>43</v>
      </c>
      <c r="M14" s="82" t="s">
        <v>112</v>
      </c>
      <c r="O14" s="10" t="s">
        <v>4</v>
      </c>
      <c r="P14" s="96" t="s">
        <v>65</v>
      </c>
      <c r="Q14" s="94" t="s">
        <v>66</v>
      </c>
      <c r="R14" s="94" t="s">
        <v>67</v>
      </c>
      <c r="S14" s="94" t="s">
        <v>36</v>
      </c>
      <c r="T14" s="94" t="s">
        <v>37</v>
      </c>
      <c r="U14" s="94" t="s">
        <v>38</v>
      </c>
      <c r="V14" s="94" t="s">
        <v>39</v>
      </c>
      <c r="W14" s="94" t="s">
        <v>40</v>
      </c>
      <c r="X14" s="94" t="s">
        <v>41</v>
      </c>
      <c r="Y14" s="94" t="s">
        <v>42</v>
      </c>
      <c r="Z14" s="94" t="s">
        <v>43</v>
      </c>
      <c r="AA14" s="95" t="s">
        <v>112</v>
      </c>
    </row>
    <row r="15" spans="1:27" ht="15">
      <c r="A15" s="10" t="s">
        <v>5</v>
      </c>
      <c r="B15" s="83" t="s">
        <v>76</v>
      </c>
      <c r="C15" s="81" t="s">
        <v>77</v>
      </c>
      <c r="D15" s="81" t="s">
        <v>78</v>
      </c>
      <c r="E15" s="81" t="s">
        <v>47</v>
      </c>
      <c r="F15" s="81" t="s">
        <v>48</v>
      </c>
      <c r="G15" s="81" t="s">
        <v>49</v>
      </c>
      <c r="H15" s="81" t="s">
        <v>50</v>
      </c>
      <c r="I15" s="81" t="s">
        <v>51</v>
      </c>
      <c r="J15" s="81" t="s">
        <v>52</v>
      </c>
      <c r="K15" s="81" t="s">
        <v>53</v>
      </c>
      <c r="L15" s="81" t="s">
        <v>54</v>
      </c>
      <c r="M15" s="82" t="s">
        <v>113</v>
      </c>
      <c r="O15" s="10" t="s">
        <v>5</v>
      </c>
      <c r="P15" s="96" t="s">
        <v>76</v>
      </c>
      <c r="Q15" s="94" t="s">
        <v>77</v>
      </c>
      <c r="R15" s="94" t="s">
        <v>78</v>
      </c>
      <c r="S15" s="94" t="s">
        <v>47</v>
      </c>
      <c r="T15" s="94" t="s">
        <v>48</v>
      </c>
      <c r="U15" s="94" t="s">
        <v>49</v>
      </c>
      <c r="V15" s="94" t="s">
        <v>50</v>
      </c>
      <c r="W15" s="94" t="s">
        <v>51</v>
      </c>
      <c r="X15" s="94" t="s">
        <v>52</v>
      </c>
      <c r="Y15" s="94" t="s">
        <v>53</v>
      </c>
      <c r="Z15" s="94" t="s">
        <v>54</v>
      </c>
      <c r="AA15" s="95" t="s">
        <v>113</v>
      </c>
    </row>
    <row r="16" spans="1:27" ht="15">
      <c r="A16" s="10" t="s">
        <v>6</v>
      </c>
      <c r="B16" s="83" t="s">
        <v>87</v>
      </c>
      <c r="C16" s="81" t="s">
        <v>88</v>
      </c>
      <c r="D16" s="81" t="s">
        <v>89</v>
      </c>
      <c r="E16" s="81" t="s">
        <v>57</v>
      </c>
      <c r="F16" s="81" t="s">
        <v>58</v>
      </c>
      <c r="G16" s="81" t="s">
        <v>59</v>
      </c>
      <c r="H16" s="81" t="s">
        <v>60</v>
      </c>
      <c r="I16" s="81" t="s">
        <v>61</v>
      </c>
      <c r="J16" s="81" t="s">
        <v>62</v>
      </c>
      <c r="K16" s="81" t="s">
        <v>63</v>
      </c>
      <c r="L16" s="81" t="s">
        <v>64</v>
      </c>
      <c r="M16" s="82" t="s">
        <v>114</v>
      </c>
      <c r="O16" s="10" t="s">
        <v>6</v>
      </c>
      <c r="P16" s="96" t="s">
        <v>87</v>
      </c>
      <c r="Q16" s="94" t="s">
        <v>88</v>
      </c>
      <c r="R16" s="94" t="s">
        <v>89</v>
      </c>
      <c r="S16" s="94" t="s">
        <v>57</v>
      </c>
      <c r="T16" s="94" t="s">
        <v>58</v>
      </c>
      <c r="U16" s="94" t="s">
        <v>59</v>
      </c>
      <c r="V16" s="94" t="s">
        <v>60</v>
      </c>
      <c r="W16" s="94" t="s">
        <v>61</v>
      </c>
      <c r="X16" s="94" t="s">
        <v>62</v>
      </c>
      <c r="Y16" s="94" t="s">
        <v>63</v>
      </c>
      <c r="Z16" s="94" t="s">
        <v>64</v>
      </c>
      <c r="AA16" s="95" t="s">
        <v>114</v>
      </c>
    </row>
    <row r="17" spans="1:27" ht="15.75" thickBot="1">
      <c r="A17" s="11" t="s">
        <v>7</v>
      </c>
      <c r="B17" s="84" t="s">
        <v>98</v>
      </c>
      <c r="C17" s="85" t="s">
        <v>99</v>
      </c>
      <c r="D17" s="85" t="s">
        <v>100</v>
      </c>
      <c r="E17" s="85" t="s">
        <v>68</v>
      </c>
      <c r="F17" s="85" t="s">
        <v>69</v>
      </c>
      <c r="G17" s="85" t="s">
        <v>70</v>
      </c>
      <c r="H17" s="85" t="s">
        <v>71</v>
      </c>
      <c r="I17" s="85" t="s">
        <v>72</v>
      </c>
      <c r="J17" s="85" t="s">
        <v>73</v>
      </c>
      <c r="K17" s="85" t="s">
        <v>74</v>
      </c>
      <c r="L17" s="85" t="s">
        <v>75</v>
      </c>
      <c r="M17" s="86" t="s">
        <v>115</v>
      </c>
      <c r="O17" s="11" t="s">
        <v>7</v>
      </c>
      <c r="P17" s="97" t="s">
        <v>98</v>
      </c>
      <c r="Q17" s="98" t="s">
        <v>99</v>
      </c>
      <c r="R17" s="98" t="s">
        <v>100</v>
      </c>
      <c r="S17" s="98" t="s">
        <v>68</v>
      </c>
      <c r="T17" s="98" t="s">
        <v>69</v>
      </c>
      <c r="U17" s="98" t="s">
        <v>70</v>
      </c>
      <c r="V17" s="98" t="s">
        <v>71</v>
      </c>
      <c r="W17" s="98" t="s">
        <v>72</v>
      </c>
      <c r="X17" s="98" t="s">
        <v>73</v>
      </c>
      <c r="Y17" s="98" t="s">
        <v>74</v>
      </c>
      <c r="Z17" s="98" t="s">
        <v>75</v>
      </c>
      <c r="AA17" s="99" t="s">
        <v>115</v>
      </c>
    </row>
    <row r="18" spans="1:27" ht="1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5.75" thickBot="1">
      <c r="A19" s="7"/>
      <c r="B19" s="8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21">
        <v>12</v>
      </c>
      <c r="O19" s="7"/>
      <c r="P19" s="8">
        <v>1</v>
      </c>
      <c r="Q19" s="12">
        <v>2</v>
      </c>
      <c r="R19" s="12">
        <v>3</v>
      </c>
      <c r="S19" s="12">
        <v>4</v>
      </c>
      <c r="T19" s="12">
        <v>5</v>
      </c>
      <c r="U19" s="12">
        <v>6</v>
      </c>
      <c r="V19" s="12">
        <v>7</v>
      </c>
      <c r="W19" s="12">
        <v>8</v>
      </c>
      <c r="X19" s="12">
        <v>9</v>
      </c>
      <c r="Y19" s="12">
        <v>10</v>
      </c>
      <c r="Z19" s="12">
        <v>11</v>
      </c>
      <c r="AA19" s="21">
        <v>12</v>
      </c>
    </row>
    <row r="20" spans="1:27" ht="15">
      <c r="A20" s="9" t="s">
        <v>0</v>
      </c>
      <c r="B20" s="13">
        <v>0.2</v>
      </c>
      <c r="C20" s="13">
        <v>0.351</v>
      </c>
      <c r="D20" s="13">
        <v>0.123</v>
      </c>
      <c r="E20" s="13">
        <v>0.323</v>
      </c>
      <c r="F20" s="13">
        <v>0.3</v>
      </c>
      <c r="G20" s="13">
        <v>0.333</v>
      </c>
      <c r="H20" s="13">
        <v>0.211</v>
      </c>
      <c r="I20" s="13">
        <v>0.222</v>
      </c>
      <c r="J20" s="13">
        <v>0.222</v>
      </c>
      <c r="K20" s="13">
        <v>0.321</v>
      </c>
      <c r="L20" s="13">
        <v>0.211</v>
      </c>
      <c r="M20" s="22">
        <v>0.337</v>
      </c>
      <c r="O20" s="9" t="s">
        <v>0</v>
      </c>
      <c r="P20" s="102">
        <v>0.199</v>
      </c>
      <c r="Q20" s="102">
        <v>1.6</v>
      </c>
      <c r="R20" s="13">
        <v>1.5</v>
      </c>
      <c r="S20" s="13">
        <v>1.323</v>
      </c>
      <c r="T20" s="13">
        <v>1.3</v>
      </c>
      <c r="U20" s="13">
        <v>1.333</v>
      </c>
      <c r="V20" s="13">
        <v>1.368</v>
      </c>
      <c r="W20" s="13">
        <v>1.388</v>
      </c>
      <c r="X20" s="13">
        <v>1.089</v>
      </c>
      <c r="Y20" s="13">
        <v>1.321</v>
      </c>
      <c r="Z20" s="13">
        <v>0.311</v>
      </c>
      <c r="AA20" s="22">
        <v>1.135</v>
      </c>
    </row>
    <row r="21" spans="1:27" ht="15">
      <c r="A21" s="10" t="s">
        <v>1</v>
      </c>
      <c r="B21" s="14">
        <v>0.202</v>
      </c>
      <c r="C21" s="14">
        <v>0.35</v>
      </c>
      <c r="D21" s="14">
        <v>0.231</v>
      </c>
      <c r="E21" s="14">
        <v>0.5</v>
      </c>
      <c r="F21" s="14">
        <v>0.258</v>
      </c>
      <c r="G21" s="14">
        <v>0.245</v>
      </c>
      <c r="H21" s="14">
        <v>0.258</v>
      </c>
      <c r="I21" s="14">
        <v>0.123</v>
      </c>
      <c r="J21" s="14">
        <v>0.214</v>
      </c>
      <c r="K21" s="14">
        <v>0.258</v>
      </c>
      <c r="L21" s="14">
        <v>0.9</v>
      </c>
      <c r="M21" s="23">
        <v>0.32</v>
      </c>
      <c r="O21" s="10" t="s">
        <v>1</v>
      </c>
      <c r="P21" s="103">
        <v>0.189</v>
      </c>
      <c r="Q21" s="102">
        <v>1.55</v>
      </c>
      <c r="R21" s="14">
        <v>0.994</v>
      </c>
      <c r="S21" s="14">
        <v>1.5</v>
      </c>
      <c r="T21" s="104">
        <v>0.258</v>
      </c>
      <c r="U21" s="104">
        <v>1.07</v>
      </c>
      <c r="V21" s="14">
        <v>0.958</v>
      </c>
      <c r="W21" s="14">
        <v>1.089</v>
      </c>
      <c r="X21" s="14">
        <v>1.299</v>
      </c>
      <c r="Y21" s="14">
        <v>1.358</v>
      </c>
      <c r="Z21" s="14">
        <v>0.8</v>
      </c>
      <c r="AA21" s="23">
        <v>1.32</v>
      </c>
    </row>
    <row r="22" spans="1:27" ht="15">
      <c r="A22" s="10" t="s">
        <v>2</v>
      </c>
      <c r="B22" s="14">
        <v>2.343</v>
      </c>
      <c r="C22" s="14">
        <v>0.198</v>
      </c>
      <c r="D22" s="14">
        <v>0.321</v>
      </c>
      <c r="E22" s="14">
        <v>0.24</v>
      </c>
      <c r="F22" s="14">
        <v>0.254</v>
      </c>
      <c r="G22" s="14">
        <v>0.322</v>
      </c>
      <c r="H22" s="14">
        <v>0.95</v>
      </c>
      <c r="I22" s="14">
        <v>0.322</v>
      </c>
      <c r="J22" s="14">
        <v>0.123</v>
      </c>
      <c r="K22" s="14">
        <v>0.123</v>
      </c>
      <c r="L22" s="14">
        <v>0.255</v>
      </c>
      <c r="M22" s="23">
        <v>0.35</v>
      </c>
      <c r="O22" s="10" t="s">
        <v>2</v>
      </c>
      <c r="P22" s="102">
        <v>1.75</v>
      </c>
      <c r="Q22" s="102">
        <v>0.65</v>
      </c>
      <c r="R22" s="14">
        <v>1.08</v>
      </c>
      <c r="S22" s="105">
        <v>1.35</v>
      </c>
      <c r="T22" s="105">
        <v>0.1</v>
      </c>
      <c r="U22" s="105">
        <v>0.15</v>
      </c>
      <c r="V22" s="14">
        <v>0.85</v>
      </c>
      <c r="W22" s="14">
        <v>1.322</v>
      </c>
      <c r="X22" s="14">
        <v>0.378</v>
      </c>
      <c r="Y22" s="14">
        <v>1.079</v>
      </c>
      <c r="Z22" s="14">
        <v>1.094</v>
      </c>
      <c r="AA22" s="23">
        <v>0.35</v>
      </c>
    </row>
    <row r="23" spans="1:27" ht="15">
      <c r="A23" s="10" t="s">
        <v>3</v>
      </c>
      <c r="B23" s="14">
        <v>2.343</v>
      </c>
      <c r="C23" s="14">
        <v>0.284</v>
      </c>
      <c r="D23" s="14">
        <v>0.5</v>
      </c>
      <c r="E23" s="14">
        <v>0.8</v>
      </c>
      <c r="F23" s="14">
        <v>0.111</v>
      </c>
      <c r="G23" s="14">
        <v>0.324</v>
      </c>
      <c r="H23" s="14">
        <v>0.214</v>
      </c>
      <c r="I23" s="14">
        <v>0.522</v>
      </c>
      <c r="J23" s="14">
        <v>0.255</v>
      </c>
      <c r="K23" s="14">
        <v>0.222</v>
      </c>
      <c r="L23" s="14">
        <v>0.222</v>
      </c>
      <c r="M23" s="23">
        <v>0.123</v>
      </c>
      <c r="O23" s="10" t="s">
        <v>3</v>
      </c>
      <c r="P23" s="103">
        <v>1.65</v>
      </c>
      <c r="Q23" s="102">
        <v>1.04</v>
      </c>
      <c r="R23" s="14">
        <v>1.3</v>
      </c>
      <c r="S23" s="14">
        <v>1.085</v>
      </c>
      <c r="T23" s="14">
        <v>1.096</v>
      </c>
      <c r="U23" s="14">
        <v>0.44</v>
      </c>
      <c r="V23" s="14">
        <v>1.399</v>
      </c>
      <c r="W23" s="14">
        <v>1.122</v>
      </c>
      <c r="X23" s="14">
        <v>0.444</v>
      </c>
      <c r="Y23" s="14">
        <v>1.274</v>
      </c>
      <c r="Z23" s="14">
        <v>0.333</v>
      </c>
      <c r="AA23" s="23">
        <v>0.663</v>
      </c>
    </row>
    <row r="24" spans="1:27" ht="15">
      <c r="A24" s="10" t="s">
        <v>4</v>
      </c>
      <c r="B24" s="15">
        <v>0.9</v>
      </c>
      <c r="C24" s="14">
        <v>0.25</v>
      </c>
      <c r="D24" s="14">
        <v>0.341</v>
      </c>
      <c r="E24" s="14">
        <v>0.222</v>
      </c>
      <c r="F24" s="14">
        <v>1.09</v>
      </c>
      <c r="G24" s="14">
        <v>0.224</v>
      </c>
      <c r="H24" s="14">
        <v>0.123</v>
      </c>
      <c r="I24" s="14">
        <v>0.255</v>
      </c>
      <c r="J24" s="14">
        <v>0.333</v>
      </c>
      <c r="K24" s="14">
        <v>0.155</v>
      </c>
      <c r="L24" s="14">
        <v>0.123</v>
      </c>
      <c r="M24" s="23">
        <v>0.352</v>
      </c>
      <c r="O24" s="10" t="s">
        <v>4</v>
      </c>
      <c r="P24" s="106">
        <v>1.6</v>
      </c>
      <c r="Q24" s="102">
        <v>1</v>
      </c>
      <c r="R24" s="14">
        <v>0.341</v>
      </c>
      <c r="S24" s="14">
        <v>0.9</v>
      </c>
      <c r="T24" s="14">
        <v>1.09</v>
      </c>
      <c r="U24" s="14">
        <v>0.884</v>
      </c>
      <c r="V24" s="14">
        <v>1.363</v>
      </c>
      <c r="W24" s="14">
        <v>1.355</v>
      </c>
      <c r="X24" s="14">
        <v>1.333</v>
      </c>
      <c r="Y24" s="14">
        <v>0.666</v>
      </c>
      <c r="Z24" s="14">
        <v>0.68</v>
      </c>
      <c r="AA24" s="23">
        <v>1.352</v>
      </c>
    </row>
    <row r="25" spans="1:27" ht="15">
      <c r="A25" s="10" t="s">
        <v>5</v>
      </c>
      <c r="B25" s="15">
        <v>0.152</v>
      </c>
      <c r="C25" s="14">
        <v>0.3</v>
      </c>
      <c r="D25" s="14">
        <v>0.321</v>
      </c>
      <c r="E25" s="14">
        <v>0.333</v>
      </c>
      <c r="F25" s="14">
        <v>0.333</v>
      </c>
      <c r="G25" s="14">
        <v>0.255</v>
      </c>
      <c r="H25" s="14">
        <v>0.333</v>
      </c>
      <c r="I25" s="14">
        <v>0.145</v>
      </c>
      <c r="J25" s="14">
        <v>0.214</v>
      </c>
      <c r="K25" s="14">
        <v>0.312</v>
      </c>
      <c r="L25" s="14">
        <v>0.222</v>
      </c>
      <c r="M25" s="23">
        <v>0.25</v>
      </c>
      <c r="O25" s="10" t="s">
        <v>5</v>
      </c>
      <c r="P25" s="102">
        <v>1.504</v>
      </c>
      <c r="Q25" s="102">
        <v>0.98</v>
      </c>
      <c r="R25" s="14">
        <v>1.321</v>
      </c>
      <c r="S25" s="14">
        <v>1.333</v>
      </c>
      <c r="T25" s="104">
        <v>0.333</v>
      </c>
      <c r="U25" s="104">
        <v>1.35</v>
      </c>
      <c r="V25" s="14">
        <v>0.85</v>
      </c>
      <c r="W25" s="14">
        <v>1.055</v>
      </c>
      <c r="X25" s="14">
        <v>1.093</v>
      </c>
      <c r="Y25" s="14">
        <v>1.312</v>
      </c>
      <c r="Z25" s="14">
        <v>1.298</v>
      </c>
      <c r="AA25" s="23">
        <v>0.354</v>
      </c>
    </row>
    <row r="26" spans="1:27" ht="15">
      <c r="A26" s="10" t="s">
        <v>6</v>
      </c>
      <c r="B26" s="15">
        <v>0.235</v>
      </c>
      <c r="C26" s="14">
        <v>0.52</v>
      </c>
      <c r="D26" s="14">
        <v>0.96</v>
      </c>
      <c r="E26" s="14">
        <v>0.312</v>
      </c>
      <c r="F26" s="14">
        <v>0.211</v>
      </c>
      <c r="G26" s="14">
        <v>0.354</v>
      </c>
      <c r="H26" s="14">
        <v>0.75</v>
      </c>
      <c r="I26" s="14">
        <v>0.35</v>
      </c>
      <c r="J26" s="14">
        <v>0.255</v>
      </c>
      <c r="K26" s="14">
        <v>0.323</v>
      </c>
      <c r="L26" s="14">
        <v>0.123</v>
      </c>
      <c r="M26" s="23">
        <v>0.222</v>
      </c>
      <c r="O26" s="10" t="s">
        <v>6</v>
      </c>
      <c r="P26" s="103">
        <v>1.2</v>
      </c>
      <c r="Q26" s="102">
        <v>0.451</v>
      </c>
      <c r="R26" s="14">
        <v>1.069</v>
      </c>
      <c r="S26" s="14">
        <v>1.1</v>
      </c>
      <c r="T26" s="105">
        <v>1.6</v>
      </c>
      <c r="U26" s="105">
        <v>1.55</v>
      </c>
      <c r="V26" s="14">
        <v>1.42</v>
      </c>
      <c r="W26" s="14">
        <v>1.35</v>
      </c>
      <c r="X26" s="14">
        <v>1.455</v>
      </c>
      <c r="Y26" s="14">
        <v>0.401</v>
      </c>
      <c r="Z26" s="14">
        <v>1.277</v>
      </c>
      <c r="AA26" s="23">
        <v>1.244</v>
      </c>
    </row>
    <row r="27" spans="1:27" ht="15.75" thickBot="1">
      <c r="A27" s="11" t="s">
        <v>7</v>
      </c>
      <c r="B27" s="16">
        <v>0.3</v>
      </c>
      <c r="C27" s="17">
        <v>0.91</v>
      </c>
      <c r="D27" s="17">
        <v>0.159</v>
      </c>
      <c r="E27" s="17">
        <v>0.123</v>
      </c>
      <c r="F27" s="17">
        <v>0.254</v>
      </c>
      <c r="G27" s="17">
        <v>0.346</v>
      </c>
      <c r="H27" s="17">
        <v>0.123</v>
      </c>
      <c r="I27" s="17">
        <v>0.335</v>
      </c>
      <c r="J27" s="17">
        <v>0.211</v>
      </c>
      <c r="K27" s="17">
        <v>0.254</v>
      </c>
      <c r="L27" s="17">
        <v>0.333</v>
      </c>
      <c r="M27" s="24">
        <v>0.788</v>
      </c>
      <c r="O27" s="11" t="s">
        <v>7</v>
      </c>
      <c r="P27" s="16">
        <v>0.9</v>
      </c>
      <c r="Q27" s="17">
        <v>1.094</v>
      </c>
      <c r="R27" s="17">
        <v>1.1</v>
      </c>
      <c r="S27" s="17">
        <v>0.4</v>
      </c>
      <c r="T27" s="17">
        <v>1.087</v>
      </c>
      <c r="U27" s="17">
        <v>0.346</v>
      </c>
      <c r="V27" s="17">
        <v>1.266</v>
      </c>
      <c r="W27" s="17">
        <v>1.335</v>
      </c>
      <c r="X27" s="17">
        <v>1.08</v>
      </c>
      <c r="Y27" s="17">
        <v>0.4</v>
      </c>
      <c r="Z27" s="17">
        <v>1.073</v>
      </c>
      <c r="AA27" s="24">
        <v>0.788</v>
      </c>
    </row>
    <row r="28" spans="1:13" ht="12.7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26" ht="15.75">
      <c r="A29" s="64" t="s">
        <v>128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2.75">
      <c r="A30"/>
    </row>
    <row r="31" spans="1:13" ht="15">
      <c r="A31" s="29"/>
      <c r="B31" s="68" t="s">
        <v>12</v>
      </c>
      <c r="C31" s="69"/>
      <c r="D31" s="30">
        <f>AVERAGE($H$3:$I$3)-AVERAGE(V3:W3)</f>
        <v>0.0071500000000000175</v>
      </c>
      <c r="E31" s="31" t="str">
        <f>IF($D$31&lt;0.1,"OK","NO")</f>
        <v>OK</v>
      </c>
      <c r="F31" s="66" t="str">
        <f>IF(AND($E$31="OK",$E$32="OK"),"OK","NO")</f>
        <v>OK</v>
      </c>
      <c r="G31" s="32"/>
      <c r="H31" s="70" t="s">
        <v>123</v>
      </c>
      <c r="I31" s="71"/>
      <c r="J31" s="71"/>
      <c r="K31" s="100"/>
      <c r="L31" s="100"/>
      <c r="M31" s="101"/>
    </row>
    <row r="32" spans="1:13" ht="15">
      <c r="A32" s="29"/>
      <c r="B32" s="68" t="s">
        <v>13</v>
      </c>
      <c r="C32" s="69"/>
      <c r="D32" s="34">
        <f>AVERAGE($H$4:$I$4)-AVERAGE(V4:W4)</f>
        <v>0.643</v>
      </c>
      <c r="E32" s="35" t="str">
        <f>IF($D$32&gt;0.5,"OK","NO")</f>
        <v>OK</v>
      </c>
      <c r="F32" s="67"/>
      <c r="G32" s="32"/>
      <c r="H32" s="32"/>
      <c r="I32" s="32"/>
      <c r="L32" s="33"/>
      <c r="M32" s="33"/>
    </row>
    <row r="33" spans="1:13" ht="15">
      <c r="A33" s="29"/>
      <c r="B33" s="36"/>
      <c r="C33" s="36"/>
      <c r="D33" s="37"/>
      <c r="E33" s="38"/>
      <c r="F33" s="39"/>
      <c r="G33" s="32"/>
      <c r="H33" s="40"/>
      <c r="I33" s="32"/>
      <c r="J33" s="32"/>
      <c r="K33" s="32"/>
      <c r="L33" s="32"/>
      <c r="M33" s="32"/>
    </row>
    <row r="34" spans="1:13" ht="15.75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3.5" hidden="1" thickBot="1">
      <c r="A35" s="2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.75" hidden="1" thickBot="1">
      <c r="A36" s="41"/>
      <c r="B36" s="42">
        <v>1</v>
      </c>
      <c r="C36" s="43">
        <v>2</v>
      </c>
      <c r="D36" s="43">
        <v>3</v>
      </c>
      <c r="E36" s="43">
        <v>4</v>
      </c>
      <c r="F36" s="43">
        <v>5</v>
      </c>
      <c r="G36" s="43">
        <v>6</v>
      </c>
      <c r="H36" s="43">
        <v>7</v>
      </c>
      <c r="I36" s="43">
        <v>8</v>
      </c>
      <c r="J36" s="43">
        <v>9</v>
      </c>
      <c r="K36" s="43">
        <v>10</v>
      </c>
      <c r="L36" s="43">
        <v>11</v>
      </c>
      <c r="M36" s="44">
        <v>12</v>
      </c>
    </row>
    <row r="37" spans="1:13" ht="15" hidden="1">
      <c r="A37" s="45" t="s">
        <v>0</v>
      </c>
      <c r="B37" s="27" t="str">
        <f>IF((B20-P20)&gt;0.15,"+","-")</f>
        <v>-</v>
      </c>
      <c r="C37" s="27" t="str">
        <f aca="true" t="shared" si="0" ref="C37:C44">IF((C20-Q20)&gt;0.15,"+","-")</f>
        <v>-</v>
      </c>
      <c r="D37" s="27" t="str">
        <f aca="true" t="shared" si="1" ref="D37:D44">IF((D20-R20)&gt;0.15,"+","-")</f>
        <v>-</v>
      </c>
      <c r="E37" s="27" t="str">
        <f aca="true" t="shared" si="2" ref="E37:E44">IF((E20-S20)&gt;0.15,"+","-")</f>
        <v>-</v>
      </c>
      <c r="F37" s="27" t="str">
        <f aca="true" t="shared" si="3" ref="F37:F44">IF((F20-T20)&gt;0.15,"+","-")</f>
        <v>-</v>
      </c>
      <c r="G37" s="27" t="str">
        <f aca="true" t="shared" si="4" ref="G37:G44">IF((G20-U20)&gt;0.15,"+","-")</f>
        <v>-</v>
      </c>
      <c r="H37" s="27" t="str">
        <f aca="true" t="shared" si="5" ref="H37:H44">IF((H20-V20)&gt;0.15,"+","-")</f>
        <v>-</v>
      </c>
      <c r="I37" s="27" t="str">
        <f aca="true" t="shared" si="6" ref="I37:I44">IF((I20-W20)&gt;0.15,"+","-")</f>
        <v>-</v>
      </c>
      <c r="J37" s="27" t="str">
        <f aca="true" t="shared" si="7" ref="J37:J44">IF((J20-X20)&gt;0.15,"+","-")</f>
        <v>-</v>
      </c>
      <c r="K37" s="27" t="str">
        <f aca="true" t="shared" si="8" ref="K37:K44">IF((K20-Y20)&gt;0.15,"+","-")</f>
        <v>-</v>
      </c>
      <c r="L37" s="27" t="str">
        <f aca="true" t="shared" si="9" ref="L37:L44">IF((L20-Z20)&gt;0.15,"+","-")</f>
        <v>-</v>
      </c>
      <c r="M37" s="27" t="str">
        <f aca="true" t="shared" si="10" ref="M37:M44">IF((M20-AA20)&gt;0.15,"+","-")</f>
        <v>-</v>
      </c>
    </row>
    <row r="38" spans="1:13" ht="15" hidden="1">
      <c r="A38" s="46" t="s">
        <v>1</v>
      </c>
      <c r="B38" s="27" t="str">
        <f>IF((B21-P21)&gt;0.15,"+","-")</f>
        <v>-</v>
      </c>
      <c r="C38" s="27" t="str">
        <f t="shared" si="0"/>
        <v>-</v>
      </c>
      <c r="D38" s="27" t="str">
        <f t="shared" si="1"/>
        <v>-</v>
      </c>
      <c r="E38" s="27" t="str">
        <f t="shared" si="2"/>
        <v>-</v>
      </c>
      <c r="F38" s="27" t="str">
        <f t="shared" si="3"/>
        <v>-</v>
      </c>
      <c r="G38" s="27" t="str">
        <f t="shared" si="4"/>
        <v>-</v>
      </c>
      <c r="H38" s="27" t="str">
        <f t="shared" si="5"/>
        <v>-</v>
      </c>
      <c r="I38" s="27" t="str">
        <f t="shared" si="6"/>
        <v>-</v>
      </c>
      <c r="J38" s="27" t="str">
        <f t="shared" si="7"/>
        <v>-</v>
      </c>
      <c r="K38" s="27" t="str">
        <f t="shared" si="8"/>
        <v>-</v>
      </c>
      <c r="L38" s="27" t="str">
        <f t="shared" si="9"/>
        <v>-</v>
      </c>
      <c r="M38" s="27" t="str">
        <f t="shared" si="10"/>
        <v>-</v>
      </c>
    </row>
    <row r="39" spans="1:13" ht="15" hidden="1">
      <c r="A39" s="46" t="s">
        <v>2</v>
      </c>
      <c r="B39" s="27" t="str">
        <f>IF((B22-P22)&gt;0.15,"+","-")</f>
        <v>+</v>
      </c>
      <c r="C39" s="27" t="str">
        <f t="shared" si="0"/>
        <v>-</v>
      </c>
      <c r="D39" s="27" t="str">
        <f t="shared" si="1"/>
        <v>-</v>
      </c>
      <c r="E39" s="27" t="str">
        <f t="shared" si="2"/>
        <v>-</v>
      </c>
      <c r="F39" s="27" t="str">
        <f t="shared" si="3"/>
        <v>+</v>
      </c>
      <c r="G39" s="27" t="str">
        <f t="shared" si="4"/>
        <v>+</v>
      </c>
      <c r="H39" s="27" t="str">
        <f t="shared" si="5"/>
        <v>-</v>
      </c>
      <c r="I39" s="27" t="str">
        <f t="shared" si="6"/>
        <v>-</v>
      </c>
      <c r="J39" s="27" t="str">
        <f t="shared" si="7"/>
        <v>-</v>
      </c>
      <c r="K39" s="27" t="str">
        <f t="shared" si="8"/>
        <v>-</v>
      </c>
      <c r="L39" s="27" t="str">
        <f t="shared" si="9"/>
        <v>-</v>
      </c>
      <c r="M39" s="27" t="str">
        <f t="shared" si="10"/>
        <v>-</v>
      </c>
    </row>
    <row r="40" spans="1:13" ht="15" hidden="1">
      <c r="A40" s="46" t="s">
        <v>3</v>
      </c>
      <c r="B40" s="27" t="str">
        <f>IF((B23-P23)&gt;0.15,"+","-")</f>
        <v>+</v>
      </c>
      <c r="C40" s="27" t="str">
        <f t="shared" si="0"/>
        <v>-</v>
      </c>
      <c r="D40" s="27" t="str">
        <f t="shared" si="1"/>
        <v>-</v>
      </c>
      <c r="E40" s="27" t="str">
        <f t="shared" si="2"/>
        <v>-</v>
      </c>
      <c r="F40" s="27" t="str">
        <f t="shared" si="3"/>
        <v>-</v>
      </c>
      <c r="G40" s="27" t="str">
        <f t="shared" si="4"/>
        <v>-</v>
      </c>
      <c r="H40" s="27" t="str">
        <f t="shared" si="5"/>
        <v>-</v>
      </c>
      <c r="I40" s="27" t="str">
        <f t="shared" si="6"/>
        <v>-</v>
      </c>
      <c r="J40" s="27" t="str">
        <f t="shared" si="7"/>
        <v>-</v>
      </c>
      <c r="K40" s="27" t="str">
        <f t="shared" si="8"/>
        <v>-</v>
      </c>
      <c r="L40" s="27" t="str">
        <f t="shared" si="9"/>
        <v>-</v>
      </c>
      <c r="M40" s="27" t="str">
        <f t="shared" si="10"/>
        <v>-</v>
      </c>
    </row>
    <row r="41" spans="1:13" ht="15" hidden="1">
      <c r="A41" s="58" t="s">
        <v>4</v>
      </c>
      <c r="B41" s="27" t="str">
        <f>IF((B24-P24)&gt;0.15,"+","-")</f>
        <v>-</v>
      </c>
      <c r="C41" s="27" t="str">
        <f t="shared" si="0"/>
        <v>-</v>
      </c>
      <c r="D41" s="27" t="str">
        <f t="shared" si="1"/>
        <v>-</v>
      </c>
      <c r="E41" s="27" t="str">
        <f t="shared" si="2"/>
        <v>-</v>
      </c>
      <c r="F41" s="27" t="str">
        <f t="shared" si="3"/>
        <v>-</v>
      </c>
      <c r="G41" s="27" t="str">
        <f t="shared" si="4"/>
        <v>-</v>
      </c>
      <c r="H41" s="27" t="str">
        <f t="shared" si="5"/>
        <v>-</v>
      </c>
      <c r="I41" s="27" t="str">
        <f t="shared" si="6"/>
        <v>-</v>
      </c>
      <c r="J41" s="27" t="str">
        <f t="shared" si="7"/>
        <v>-</v>
      </c>
      <c r="K41" s="27" t="str">
        <f t="shared" si="8"/>
        <v>-</v>
      </c>
      <c r="L41" s="27" t="str">
        <f t="shared" si="9"/>
        <v>-</v>
      </c>
      <c r="M41" s="27" t="str">
        <f t="shared" si="10"/>
        <v>-</v>
      </c>
    </row>
    <row r="42" spans="1:13" ht="15" hidden="1">
      <c r="A42" s="46" t="s">
        <v>5</v>
      </c>
      <c r="B42" s="27" t="str">
        <f>IF((B25-P25)&gt;0.15,"+","-")</f>
        <v>-</v>
      </c>
      <c r="C42" s="27" t="str">
        <f t="shared" si="0"/>
        <v>-</v>
      </c>
      <c r="D42" s="27" t="str">
        <f t="shared" si="1"/>
        <v>-</v>
      </c>
      <c r="E42" s="27" t="str">
        <f t="shared" si="2"/>
        <v>-</v>
      </c>
      <c r="F42" s="27" t="str">
        <f t="shared" si="3"/>
        <v>-</v>
      </c>
      <c r="G42" s="27" t="str">
        <f t="shared" si="4"/>
        <v>-</v>
      </c>
      <c r="H42" s="27" t="str">
        <f t="shared" si="5"/>
        <v>-</v>
      </c>
      <c r="I42" s="27" t="str">
        <f t="shared" si="6"/>
        <v>-</v>
      </c>
      <c r="J42" s="27" t="str">
        <f t="shared" si="7"/>
        <v>-</v>
      </c>
      <c r="K42" s="27" t="str">
        <f t="shared" si="8"/>
        <v>-</v>
      </c>
      <c r="L42" s="27" t="str">
        <f t="shared" si="9"/>
        <v>-</v>
      </c>
      <c r="M42" s="27" t="str">
        <f t="shared" si="10"/>
        <v>-</v>
      </c>
    </row>
    <row r="43" spans="1:13" ht="15" hidden="1">
      <c r="A43" s="46" t="s">
        <v>6</v>
      </c>
      <c r="B43" s="27" t="str">
        <f>IF((B26-P26)&gt;0.15,"+","-")</f>
        <v>-</v>
      </c>
      <c r="C43" s="27" t="str">
        <f t="shared" si="0"/>
        <v>-</v>
      </c>
      <c r="D43" s="27" t="str">
        <f t="shared" si="1"/>
        <v>-</v>
      </c>
      <c r="E43" s="27" t="str">
        <f t="shared" si="2"/>
        <v>-</v>
      </c>
      <c r="F43" s="27" t="str">
        <f t="shared" si="3"/>
        <v>-</v>
      </c>
      <c r="G43" s="27" t="str">
        <f t="shared" si="4"/>
        <v>-</v>
      </c>
      <c r="H43" s="27" t="str">
        <f t="shared" si="5"/>
        <v>-</v>
      </c>
      <c r="I43" s="27" t="str">
        <f t="shared" si="6"/>
        <v>-</v>
      </c>
      <c r="J43" s="27" t="str">
        <f t="shared" si="7"/>
        <v>-</v>
      </c>
      <c r="K43" s="27" t="str">
        <f t="shared" si="8"/>
        <v>-</v>
      </c>
      <c r="L43" s="27" t="str">
        <f t="shared" si="9"/>
        <v>-</v>
      </c>
      <c r="M43" s="27" t="str">
        <f t="shared" si="10"/>
        <v>-</v>
      </c>
    </row>
    <row r="44" spans="1:13" ht="15.75" hidden="1" thickBot="1">
      <c r="A44" s="47" t="s">
        <v>7</v>
      </c>
      <c r="B44" s="27" t="str">
        <f>IF((B27-P27)&gt;0.15,"+","-")</f>
        <v>-</v>
      </c>
      <c r="C44" s="27" t="str">
        <f t="shared" si="0"/>
        <v>-</v>
      </c>
      <c r="D44" s="27" t="str">
        <f t="shared" si="1"/>
        <v>-</v>
      </c>
      <c r="E44" s="27" t="str">
        <f t="shared" si="2"/>
        <v>-</v>
      </c>
      <c r="F44" s="27" t="str">
        <f t="shared" si="3"/>
        <v>-</v>
      </c>
      <c r="G44" s="27" t="str">
        <f t="shared" si="4"/>
        <v>-</v>
      </c>
      <c r="H44" s="27" t="str">
        <f t="shared" si="5"/>
        <v>-</v>
      </c>
      <c r="I44" s="27" t="str">
        <f t="shared" si="6"/>
        <v>-</v>
      </c>
      <c r="J44" s="27" t="str">
        <f t="shared" si="7"/>
        <v>-</v>
      </c>
      <c r="K44" s="27" t="str">
        <f t="shared" si="8"/>
        <v>-</v>
      </c>
      <c r="L44" s="27" t="str">
        <f t="shared" si="9"/>
        <v>-</v>
      </c>
      <c r="M44" s="27" t="str">
        <f t="shared" si="10"/>
        <v>-</v>
      </c>
    </row>
    <row r="45" spans="1:13" ht="12.75" hidden="1">
      <c r="A45" s="2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3.5" hidden="1" thickBot="1">
      <c r="A46" s="2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.75" hidden="1" thickBot="1">
      <c r="A47" s="41"/>
      <c r="B47" s="42">
        <v>1</v>
      </c>
      <c r="C47" s="43">
        <v>2</v>
      </c>
      <c r="D47" s="43">
        <v>3</v>
      </c>
      <c r="E47" s="43">
        <v>4</v>
      </c>
      <c r="F47" s="43">
        <v>5</v>
      </c>
      <c r="G47" s="43">
        <v>6</v>
      </c>
      <c r="H47" s="43">
        <v>7</v>
      </c>
      <c r="I47" s="43">
        <v>8</v>
      </c>
      <c r="J47" s="43">
        <v>9</v>
      </c>
      <c r="K47" s="43">
        <v>10</v>
      </c>
      <c r="L47" s="43">
        <v>11</v>
      </c>
      <c r="M47" s="44">
        <v>12</v>
      </c>
    </row>
    <row r="48" spans="1:13" ht="15" hidden="1">
      <c r="A48" s="45" t="s">
        <v>0</v>
      </c>
      <c r="B48" s="27" t="str">
        <f>IF((B20-P20)&lt;0.1,"-","+")</f>
        <v>-</v>
      </c>
      <c r="C48" s="27" t="str">
        <f aca="true" t="shared" si="11" ref="C48:C55">IF((C20-Q20)&lt;0.1,"-","+")</f>
        <v>-</v>
      </c>
      <c r="D48" s="27" t="str">
        <f aca="true" t="shared" si="12" ref="D48:D55">IF((D20-R20)&lt;0.1,"-","+")</f>
        <v>-</v>
      </c>
      <c r="E48" s="27" t="str">
        <f aca="true" t="shared" si="13" ref="E48:E55">IF((E20-S20)&lt;0.1,"-","+")</f>
        <v>-</v>
      </c>
      <c r="F48" s="27" t="str">
        <f aca="true" t="shared" si="14" ref="F48:F55">IF((F20-T20)&lt;0.1,"-","+")</f>
        <v>-</v>
      </c>
      <c r="G48" s="27" t="str">
        <f aca="true" t="shared" si="15" ref="G48:G55">IF((G20-U20)&lt;0.1,"-","+")</f>
        <v>-</v>
      </c>
      <c r="H48" s="27" t="str">
        <f aca="true" t="shared" si="16" ref="H48:H55">IF((H20-V20)&lt;0.1,"-","+")</f>
        <v>-</v>
      </c>
      <c r="I48" s="27" t="str">
        <f aca="true" t="shared" si="17" ref="I48:I55">IF((I20-W20)&lt;0.1,"-","+")</f>
        <v>-</v>
      </c>
      <c r="J48" s="27" t="str">
        <f aca="true" t="shared" si="18" ref="J48:J55">IF((J20-X20)&lt;0.1,"-","+")</f>
        <v>-</v>
      </c>
      <c r="K48" s="27" t="str">
        <f aca="true" t="shared" si="19" ref="K48:K55">IF((K20-Y20)&lt;0.1,"-","+")</f>
        <v>-</v>
      </c>
      <c r="L48" s="27" t="str">
        <f aca="true" t="shared" si="20" ref="L48:L55">IF((L20-Z20)&lt;0.1,"-","+")</f>
        <v>-</v>
      </c>
      <c r="M48" s="27" t="str">
        <f aca="true" t="shared" si="21" ref="M48:M55">IF((M20-AA20)&lt;0.1,"-","+")</f>
        <v>-</v>
      </c>
    </row>
    <row r="49" spans="1:13" ht="15" hidden="1">
      <c r="A49" s="46" t="s">
        <v>1</v>
      </c>
      <c r="B49" s="27" t="str">
        <f>IF((B21-P21)&lt;0.1,"-","+")</f>
        <v>-</v>
      </c>
      <c r="C49" s="27" t="str">
        <f t="shared" si="11"/>
        <v>-</v>
      </c>
      <c r="D49" s="27" t="str">
        <f t="shared" si="12"/>
        <v>-</v>
      </c>
      <c r="E49" s="27" t="str">
        <f t="shared" si="13"/>
        <v>-</v>
      </c>
      <c r="F49" s="27" t="str">
        <f t="shared" si="14"/>
        <v>-</v>
      </c>
      <c r="G49" s="27" t="str">
        <f t="shared" si="15"/>
        <v>-</v>
      </c>
      <c r="H49" s="27" t="str">
        <f t="shared" si="16"/>
        <v>-</v>
      </c>
      <c r="I49" s="27" t="str">
        <f t="shared" si="17"/>
        <v>-</v>
      </c>
      <c r="J49" s="27" t="str">
        <f t="shared" si="18"/>
        <v>-</v>
      </c>
      <c r="K49" s="27" t="str">
        <f t="shared" si="19"/>
        <v>-</v>
      </c>
      <c r="L49" s="27" t="str">
        <f t="shared" si="20"/>
        <v>+</v>
      </c>
      <c r="M49" s="27" t="str">
        <f t="shared" si="21"/>
        <v>-</v>
      </c>
    </row>
    <row r="50" spans="1:13" ht="15" hidden="1">
      <c r="A50" s="46" t="s">
        <v>2</v>
      </c>
      <c r="B50" s="27" t="str">
        <f>IF((B22-P22)&lt;0.1,"-","+")</f>
        <v>+</v>
      </c>
      <c r="C50" s="27" t="str">
        <f t="shared" si="11"/>
        <v>-</v>
      </c>
      <c r="D50" s="27" t="str">
        <f t="shared" si="12"/>
        <v>-</v>
      </c>
      <c r="E50" s="27" t="str">
        <f t="shared" si="13"/>
        <v>-</v>
      </c>
      <c r="F50" s="27" t="str">
        <f t="shared" si="14"/>
        <v>+</v>
      </c>
      <c r="G50" s="27" t="str">
        <f t="shared" si="15"/>
        <v>+</v>
      </c>
      <c r="H50" s="27" t="str">
        <f t="shared" si="16"/>
        <v>+</v>
      </c>
      <c r="I50" s="27" t="str">
        <f t="shared" si="17"/>
        <v>-</v>
      </c>
      <c r="J50" s="27" t="str">
        <f t="shared" si="18"/>
        <v>-</v>
      </c>
      <c r="K50" s="27" t="str">
        <f t="shared" si="19"/>
        <v>-</v>
      </c>
      <c r="L50" s="27" t="str">
        <f t="shared" si="20"/>
        <v>-</v>
      </c>
      <c r="M50" s="27" t="str">
        <f t="shared" si="21"/>
        <v>-</v>
      </c>
    </row>
    <row r="51" spans="1:13" ht="15" hidden="1">
      <c r="A51" s="46" t="s">
        <v>3</v>
      </c>
      <c r="B51" s="27" t="str">
        <f>IF((B23-P23)&lt;0.1,"-","+")</f>
        <v>+</v>
      </c>
      <c r="C51" s="27" t="str">
        <f t="shared" si="11"/>
        <v>-</v>
      </c>
      <c r="D51" s="27" t="str">
        <f t="shared" si="12"/>
        <v>-</v>
      </c>
      <c r="E51" s="27" t="str">
        <f t="shared" si="13"/>
        <v>-</v>
      </c>
      <c r="F51" s="27" t="str">
        <f t="shared" si="14"/>
        <v>-</v>
      </c>
      <c r="G51" s="27" t="str">
        <f t="shared" si="15"/>
        <v>-</v>
      </c>
      <c r="H51" s="27" t="str">
        <f t="shared" si="16"/>
        <v>-</v>
      </c>
      <c r="I51" s="27" t="str">
        <f t="shared" si="17"/>
        <v>-</v>
      </c>
      <c r="J51" s="27" t="str">
        <f t="shared" si="18"/>
        <v>-</v>
      </c>
      <c r="K51" s="27" t="str">
        <f t="shared" si="19"/>
        <v>-</v>
      </c>
      <c r="L51" s="27" t="str">
        <f t="shared" si="20"/>
        <v>-</v>
      </c>
      <c r="M51" s="27" t="str">
        <f t="shared" si="21"/>
        <v>-</v>
      </c>
    </row>
    <row r="52" spans="1:13" ht="15" customHeight="1" hidden="1">
      <c r="A52" s="58" t="s">
        <v>4</v>
      </c>
      <c r="B52" s="27" t="str">
        <f>IF((B24-P24)&lt;0.1,"-","+")</f>
        <v>-</v>
      </c>
      <c r="C52" s="27" t="str">
        <f t="shared" si="11"/>
        <v>-</v>
      </c>
      <c r="D52" s="27" t="str">
        <f t="shared" si="12"/>
        <v>-</v>
      </c>
      <c r="E52" s="27" t="str">
        <f t="shared" si="13"/>
        <v>-</v>
      </c>
      <c r="F52" s="27" t="str">
        <f t="shared" si="14"/>
        <v>-</v>
      </c>
      <c r="G52" s="27" t="str">
        <f t="shared" si="15"/>
        <v>-</v>
      </c>
      <c r="H52" s="27" t="str">
        <f t="shared" si="16"/>
        <v>-</v>
      </c>
      <c r="I52" s="27" t="str">
        <f t="shared" si="17"/>
        <v>-</v>
      </c>
      <c r="J52" s="27" t="str">
        <f t="shared" si="18"/>
        <v>-</v>
      </c>
      <c r="K52" s="27" t="str">
        <f t="shared" si="19"/>
        <v>-</v>
      </c>
      <c r="L52" s="27" t="str">
        <f t="shared" si="20"/>
        <v>-</v>
      </c>
      <c r="M52" s="27" t="str">
        <f t="shared" si="21"/>
        <v>-</v>
      </c>
    </row>
    <row r="53" spans="1:13" ht="15" hidden="1">
      <c r="A53" s="46" t="s">
        <v>5</v>
      </c>
      <c r="B53" s="27" t="str">
        <f>IF((B25-P25)&lt;0.1,"-","+")</f>
        <v>-</v>
      </c>
      <c r="C53" s="27" t="str">
        <f t="shared" si="11"/>
        <v>-</v>
      </c>
      <c r="D53" s="27" t="str">
        <f t="shared" si="12"/>
        <v>-</v>
      </c>
      <c r="E53" s="27" t="str">
        <f t="shared" si="13"/>
        <v>-</v>
      </c>
      <c r="F53" s="27" t="str">
        <f t="shared" si="14"/>
        <v>-</v>
      </c>
      <c r="G53" s="27" t="str">
        <f t="shared" si="15"/>
        <v>-</v>
      </c>
      <c r="H53" s="27" t="str">
        <f t="shared" si="16"/>
        <v>-</v>
      </c>
      <c r="I53" s="27" t="str">
        <f t="shared" si="17"/>
        <v>-</v>
      </c>
      <c r="J53" s="27" t="str">
        <f t="shared" si="18"/>
        <v>-</v>
      </c>
      <c r="K53" s="27" t="str">
        <f t="shared" si="19"/>
        <v>-</v>
      </c>
      <c r="L53" s="27" t="str">
        <f t="shared" si="20"/>
        <v>-</v>
      </c>
      <c r="M53" s="27" t="str">
        <f t="shared" si="21"/>
        <v>-</v>
      </c>
    </row>
    <row r="54" spans="1:13" ht="14.25" customHeight="1" hidden="1">
      <c r="A54" s="46" t="s">
        <v>6</v>
      </c>
      <c r="B54" s="27" t="str">
        <f>IF((B26-P26)&lt;0.1,"-","+")</f>
        <v>-</v>
      </c>
      <c r="C54" s="27" t="str">
        <f t="shared" si="11"/>
        <v>-</v>
      </c>
      <c r="D54" s="27" t="str">
        <f t="shared" si="12"/>
        <v>-</v>
      </c>
      <c r="E54" s="27" t="str">
        <f t="shared" si="13"/>
        <v>-</v>
      </c>
      <c r="F54" s="27" t="str">
        <f t="shared" si="14"/>
        <v>-</v>
      </c>
      <c r="G54" s="27" t="str">
        <f t="shared" si="15"/>
        <v>-</v>
      </c>
      <c r="H54" s="27" t="str">
        <f t="shared" si="16"/>
        <v>-</v>
      </c>
      <c r="I54" s="27" t="str">
        <f t="shared" si="17"/>
        <v>-</v>
      </c>
      <c r="J54" s="27" t="str">
        <f t="shared" si="18"/>
        <v>-</v>
      </c>
      <c r="K54" s="27" t="str">
        <f t="shared" si="19"/>
        <v>-</v>
      </c>
      <c r="L54" s="27" t="str">
        <f t="shared" si="20"/>
        <v>-</v>
      </c>
      <c r="M54" s="27" t="str">
        <f t="shared" si="21"/>
        <v>-</v>
      </c>
    </row>
    <row r="55" spans="1:13" ht="15.75" hidden="1" thickBot="1">
      <c r="A55" s="47" t="s">
        <v>7</v>
      </c>
      <c r="B55" s="27" t="str">
        <f>IF((B27-P27)&lt;0.1,"-","+")</f>
        <v>-</v>
      </c>
      <c r="C55" s="27" t="str">
        <f t="shared" si="11"/>
        <v>-</v>
      </c>
      <c r="D55" s="27" t="str">
        <f t="shared" si="12"/>
        <v>-</v>
      </c>
      <c r="E55" s="27" t="str">
        <f t="shared" si="13"/>
        <v>-</v>
      </c>
      <c r="F55" s="27" t="str">
        <f t="shared" si="14"/>
        <v>-</v>
      </c>
      <c r="G55" s="27" t="str">
        <f t="shared" si="15"/>
        <v>-</v>
      </c>
      <c r="H55" s="27" t="str">
        <f t="shared" si="16"/>
        <v>-</v>
      </c>
      <c r="I55" s="27" t="str">
        <f t="shared" si="17"/>
        <v>-</v>
      </c>
      <c r="J55" s="27" t="str">
        <f t="shared" si="18"/>
        <v>-</v>
      </c>
      <c r="K55" s="27" t="str">
        <f t="shared" si="19"/>
        <v>-</v>
      </c>
      <c r="L55" s="27" t="str">
        <f t="shared" si="20"/>
        <v>-</v>
      </c>
      <c r="M55" s="27" t="str">
        <f t="shared" si="21"/>
        <v>-</v>
      </c>
    </row>
    <row r="56" ht="12.75" hidden="1"/>
    <row r="57" ht="13.5" thickBot="1"/>
    <row r="58" spans="1:13" ht="15.75" thickBot="1">
      <c r="A58" s="41"/>
      <c r="B58" s="42">
        <v>1</v>
      </c>
      <c r="C58" s="43">
        <v>2</v>
      </c>
      <c r="D58" s="43">
        <v>3</v>
      </c>
      <c r="E58" s="43">
        <v>4</v>
      </c>
      <c r="F58" s="43">
        <v>5</v>
      </c>
      <c r="G58" s="43">
        <v>6</v>
      </c>
      <c r="H58" s="43">
        <v>7</v>
      </c>
      <c r="I58" s="43">
        <v>8</v>
      </c>
      <c r="J58" s="43">
        <v>9</v>
      </c>
      <c r="K58" s="43">
        <v>10</v>
      </c>
      <c r="L58" s="43">
        <v>11</v>
      </c>
      <c r="M58" s="44">
        <v>12</v>
      </c>
    </row>
    <row r="59" spans="1:13" ht="15">
      <c r="A59" s="45" t="s">
        <v>0</v>
      </c>
      <c r="B59" s="27" t="str">
        <f>IF(B37=B48,B37,"D")</f>
        <v>-</v>
      </c>
      <c r="C59" s="27" t="str">
        <f aca="true" t="shared" si="22" ref="C59:M59">IF(C37=C48,C37,"D")</f>
        <v>-</v>
      </c>
      <c r="D59" s="27" t="str">
        <f t="shared" si="22"/>
        <v>-</v>
      </c>
      <c r="E59" s="27" t="str">
        <f t="shared" si="22"/>
        <v>-</v>
      </c>
      <c r="F59" s="27" t="str">
        <f t="shared" si="22"/>
        <v>-</v>
      </c>
      <c r="G59" s="27" t="str">
        <f t="shared" si="22"/>
        <v>-</v>
      </c>
      <c r="H59" s="27" t="str">
        <f t="shared" si="22"/>
        <v>-</v>
      </c>
      <c r="I59" s="27" t="str">
        <f t="shared" si="22"/>
        <v>-</v>
      </c>
      <c r="J59" s="27" t="str">
        <f t="shared" si="22"/>
        <v>-</v>
      </c>
      <c r="K59" s="27" t="str">
        <f t="shared" si="22"/>
        <v>-</v>
      </c>
      <c r="L59" s="27" t="str">
        <f t="shared" si="22"/>
        <v>-</v>
      </c>
      <c r="M59" s="27" t="str">
        <f t="shared" si="22"/>
        <v>-</v>
      </c>
    </row>
    <row r="60" spans="1:13" ht="15">
      <c r="A60" s="46" t="s">
        <v>1</v>
      </c>
      <c r="B60" s="27" t="str">
        <f aca="true" t="shared" si="23" ref="B60:M66">IF(B38=B49,B38,"D")</f>
        <v>-</v>
      </c>
      <c r="C60" s="27" t="str">
        <f t="shared" si="23"/>
        <v>-</v>
      </c>
      <c r="D60" s="27" t="str">
        <f t="shared" si="23"/>
        <v>-</v>
      </c>
      <c r="E60" s="27" t="str">
        <f t="shared" si="23"/>
        <v>-</v>
      </c>
      <c r="F60" s="27" t="str">
        <f t="shared" si="23"/>
        <v>-</v>
      </c>
      <c r="G60" s="27" t="str">
        <f t="shared" si="23"/>
        <v>-</v>
      </c>
      <c r="H60" s="27" t="str">
        <f t="shared" si="23"/>
        <v>-</v>
      </c>
      <c r="I60" s="27" t="str">
        <f t="shared" si="23"/>
        <v>-</v>
      </c>
      <c r="J60" s="27" t="str">
        <f t="shared" si="23"/>
        <v>-</v>
      </c>
      <c r="K60" s="27" t="str">
        <f t="shared" si="23"/>
        <v>-</v>
      </c>
      <c r="L60" s="27" t="str">
        <f t="shared" si="23"/>
        <v>D</v>
      </c>
      <c r="M60" s="27" t="str">
        <f t="shared" si="23"/>
        <v>-</v>
      </c>
    </row>
    <row r="61" spans="1:13" ht="15">
      <c r="A61" s="46" t="s">
        <v>2</v>
      </c>
      <c r="B61" s="27" t="str">
        <f t="shared" si="23"/>
        <v>+</v>
      </c>
      <c r="C61" s="27" t="str">
        <f t="shared" si="23"/>
        <v>-</v>
      </c>
      <c r="D61" s="27" t="str">
        <f t="shared" si="23"/>
        <v>-</v>
      </c>
      <c r="E61" s="27" t="str">
        <f t="shared" si="23"/>
        <v>-</v>
      </c>
      <c r="F61" s="27" t="str">
        <f t="shared" si="23"/>
        <v>+</v>
      </c>
      <c r="G61" s="27" t="str">
        <f t="shared" si="23"/>
        <v>+</v>
      </c>
      <c r="H61" s="27" t="str">
        <f t="shared" si="23"/>
        <v>D</v>
      </c>
      <c r="I61" s="27" t="str">
        <f t="shared" si="23"/>
        <v>-</v>
      </c>
      <c r="J61" s="27" t="str">
        <f t="shared" si="23"/>
        <v>-</v>
      </c>
      <c r="K61" s="27" t="str">
        <f t="shared" si="23"/>
        <v>-</v>
      </c>
      <c r="L61" s="27" t="str">
        <f t="shared" si="23"/>
        <v>-</v>
      </c>
      <c r="M61" s="27" t="str">
        <f t="shared" si="23"/>
        <v>-</v>
      </c>
    </row>
    <row r="62" spans="1:13" ht="15">
      <c r="A62" s="46" t="s">
        <v>3</v>
      </c>
      <c r="B62" s="27" t="str">
        <f t="shared" si="23"/>
        <v>+</v>
      </c>
      <c r="C62" s="27" t="str">
        <f t="shared" si="23"/>
        <v>-</v>
      </c>
      <c r="D62" s="27" t="str">
        <f t="shared" si="23"/>
        <v>-</v>
      </c>
      <c r="E62" s="27" t="str">
        <f t="shared" si="23"/>
        <v>-</v>
      </c>
      <c r="F62" s="27" t="str">
        <f t="shared" si="23"/>
        <v>-</v>
      </c>
      <c r="G62" s="27" t="str">
        <f t="shared" si="23"/>
        <v>-</v>
      </c>
      <c r="H62" s="27" t="str">
        <f t="shared" si="23"/>
        <v>-</v>
      </c>
      <c r="I62" s="27" t="str">
        <f t="shared" si="23"/>
        <v>-</v>
      </c>
      <c r="J62" s="27" t="str">
        <f t="shared" si="23"/>
        <v>-</v>
      </c>
      <c r="K62" s="27" t="str">
        <f t="shared" si="23"/>
        <v>-</v>
      </c>
      <c r="L62" s="27" t="str">
        <f t="shared" si="23"/>
        <v>-</v>
      </c>
      <c r="M62" s="27" t="str">
        <f t="shared" si="23"/>
        <v>-</v>
      </c>
    </row>
    <row r="63" spans="1:13" ht="15">
      <c r="A63" s="58" t="s">
        <v>4</v>
      </c>
      <c r="B63" s="27" t="str">
        <f t="shared" si="23"/>
        <v>-</v>
      </c>
      <c r="C63" s="27" t="str">
        <f t="shared" si="23"/>
        <v>-</v>
      </c>
      <c r="D63" s="27" t="str">
        <f t="shared" si="23"/>
        <v>-</v>
      </c>
      <c r="E63" s="27" t="str">
        <f t="shared" si="23"/>
        <v>-</v>
      </c>
      <c r="F63" s="27" t="str">
        <f t="shared" si="23"/>
        <v>-</v>
      </c>
      <c r="G63" s="27" t="str">
        <f t="shared" si="23"/>
        <v>-</v>
      </c>
      <c r="H63" s="27" t="str">
        <f t="shared" si="23"/>
        <v>-</v>
      </c>
      <c r="I63" s="27" t="str">
        <f t="shared" si="23"/>
        <v>-</v>
      </c>
      <c r="J63" s="27" t="str">
        <f t="shared" si="23"/>
        <v>-</v>
      </c>
      <c r="K63" s="27" t="str">
        <f t="shared" si="23"/>
        <v>-</v>
      </c>
      <c r="L63" s="27" t="str">
        <f t="shared" si="23"/>
        <v>-</v>
      </c>
      <c r="M63" s="27" t="str">
        <f t="shared" si="23"/>
        <v>-</v>
      </c>
    </row>
    <row r="64" spans="1:13" ht="15">
      <c r="A64" s="46" t="s">
        <v>5</v>
      </c>
      <c r="B64" s="27" t="str">
        <f t="shared" si="23"/>
        <v>-</v>
      </c>
      <c r="C64" s="27" t="str">
        <f t="shared" si="23"/>
        <v>-</v>
      </c>
      <c r="D64" s="27" t="str">
        <f t="shared" si="23"/>
        <v>-</v>
      </c>
      <c r="E64" s="27" t="str">
        <f t="shared" si="23"/>
        <v>-</v>
      </c>
      <c r="F64" s="27" t="str">
        <f t="shared" si="23"/>
        <v>-</v>
      </c>
      <c r="G64" s="27" t="str">
        <f t="shared" si="23"/>
        <v>-</v>
      </c>
      <c r="H64" s="27" t="str">
        <f t="shared" si="23"/>
        <v>-</v>
      </c>
      <c r="I64" s="27" t="str">
        <f t="shared" si="23"/>
        <v>-</v>
      </c>
      <c r="J64" s="27" t="str">
        <f t="shared" si="23"/>
        <v>-</v>
      </c>
      <c r="K64" s="27" t="str">
        <f t="shared" si="23"/>
        <v>-</v>
      </c>
      <c r="L64" s="27" t="str">
        <f t="shared" si="23"/>
        <v>-</v>
      </c>
      <c r="M64" s="27" t="str">
        <f t="shared" si="23"/>
        <v>-</v>
      </c>
    </row>
    <row r="65" spans="1:13" ht="15">
      <c r="A65" s="46" t="s">
        <v>6</v>
      </c>
      <c r="B65" s="27" t="str">
        <f t="shared" si="23"/>
        <v>-</v>
      </c>
      <c r="C65" s="27" t="str">
        <f t="shared" si="23"/>
        <v>-</v>
      </c>
      <c r="D65" s="27" t="str">
        <f t="shared" si="23"/>
        <v>-</v>
      </c>
      <c r="E65" s="27" t="str">
        <f t="shared" si="23"/>
        <v>-</v>
      </c>
      <c r="F65" s="27" t="str">
        <f t="shared" si="23"/>
        <v>-</v>
      </c>
      <c r="G65" s="27" t="str">
        <f t="shared" si="23"/>
        <v>-</v>
      </c>
      <c r="H65" s="27" t="str">
        <f t="shared" si="23"/>
        <v>-</v>
      </c>
      <c r="I65" s="27" t="str">
        <f t="shared" si="23"/>
        <v>-</v>
      </c>
      <c r="J65" s="27" t="str">
        <f t="shared" si="23"/>
        <v>-</v>
      </c>
      <c r="K65" s="27" t="str">
        <f t="shared" si="23"/>
        <v>-</v>
      </c>
      <c r="L65" s="27" t="str">
        <f t="shared" si="23"/>
        <v>-</v>
      </c>
      <c r="M65" s="27" t="str">
        <f t="shared" si="23"/>
        <v>-</v>
      </c>
    </row>
    <row r="66" spans="1:13" ht="15.75" thickBot="1">
      <c r="A66" s="47" t="s">
        <v>7</v>
      </c>
      <c r="B66" s="27" t="str">
        <f t="shared" si="23"/>
        <v>-</v>
      </c>
      <c r="C66" s="27" t="str">
        <f t="shared" si="23"/>
        <v>-</v>
      </c>
      <c r="D66" s="27" t="str">
        <f t="shared" si="23"/>
        <v>-</v>
      </c>
      <c r="E66" s="27" t="str">
        <f t="shared" si="23"/>
        <v>-</v>
      </c>
      <c r="F66" s="27" t="str">
        <f t="shared" si="23"/>
        <v>-</v>
      </c>
      <c r="G66" s="27" t="str">
        <f t="shared" si="23"/>
        <v>-</v>
      </c>
      <c r="H66" s="27" t="str">
        <f t="shared" si="23"/>
        <v>-</v>
      </c>
      <c r="I66" s="27" t="str">
        <f t="shared" si="23"/>
        <v>-</v>
      </c>
      <c r="J66" s="27" t="str">
        <f t="shared" si="23"/>
        <v>-</v>
      </c>
      <c r="K66" s="27" t="str">
        <f t="shared" si="23"/>
        <v>-</v>
      </c>
      <c r="L66" s="27" t="str">
        <f t="shared" si="23"/>
        <v>-</v>
      </c>
      <c r="M66" s="27" t="str">
        <f t="shared" si="23"/>
        <v>-</v>
      </c>
    </row>
    <row r="69" spans="2:5" ht="15">
      <c r="B69" s="32"/>
      <c r="C69" s="48"/>
      <c r="D69" s="49" t="s">
        <v>8</v>
      </c>
      <c r="E69" s="49" t="s">
        <v>9</v>
      </c>
    </row>
    <row r="70" spans="2:5" ht="15">
      <c r="B70" s="63" t="s">
        <v>109</v>
      </c>
      <c r="C70" s="50" t="s">
        <v>10</v>
      </c>
      <c r="D70" s="51">
        <f>COUNTIF($B$37:$M$44,"+")</f>
        <v>4</v>
      </c>
      <c r="E70" s="28">
        <f>$D$70/$D$72*100</f>
        <v>4.166666666666666</v>
      </c>
    </row>
    <row r="71" spans="2:5" ht="15">
      <c r="B71" s="63"/>
      <c r="C71" s="52" t="s">
        <v>11</v>
      </c>
      <c r="D71" s="51">
        <f>COUNTIF($B$37:$M$44,"-")</f>
        <v>92</v>
      </c>
      <c r="E71" s="28">
        <f>$D$71/$D$72*100</f>
        <v>95.83333333333334</v>
      </c>
    </row>
    <row r="72" spans="2:5" ht="14.25">
      <c r="B72" s="63"/>
      <c r="C72" s="53" t="s">
        <v>110</v>
      </c>
      <c r="D72" s="51">
        <f>SUM(D70:D71)</f>
        <v>96</v>
      </c>
      <c r="E72" s="54">
        <f>SUM(E70:E71)</f>
        <v>100.00000000000001</v>
      </c>
    </row>
    <row r="83" ht="12.75">
      <c r="C83" s="59" t="s">
        <v>116</v>
      </c>
    </row>
    <row r="84" ht="12.75">
      <c r="C84" s="59" t="s">
        <v>117</v>
      </c>
    </row>
  </sheetData>
  <sheetProtection password="D1EE" sheet="1" objects="1" scenarios="1"/>
  <protectedRanges>
    <protectedRange sqref="B20:M27 B3:I7 A3:A4 A7 O3:O4 P3:W6" name="Rango1"/>
    <protectedRange sqref="B10:M17 P10:AA17" name="Rango1_2"/>
    <protectedRange sqref="P20:AA27" name="Rango1_3"/>
  </protectedRanges>
  <mergeCells count="10">
    <mergeCell ref="P8:AA8"/>
    <mergeCell ref="A1:Z1"/>
    <mergeCell ref="A29:Z29"/>
    <mergeCell ref="H31:M31"/>
    <mergeCell ref="B70:B72"/>
    <mergeCell ref="A34:M34"/>
    <mergeCell ref="F31:F32"/>
    <mergeCell ref="B31:C31"/>
    <mergeCell ref="B32:C32"/>
    <mergeCell ref="B8:M8"/>
  </mergeCells>
  <conditionalFormatting sqref="A36:A44 B36:M36 A47:A55 B47:M47 A58:A66 B58:M58">
    <cfRule type="cellIs" priority="1" dxfId="0" operator="equal" stopIfTrue="1">
      <formula>$B$41</formula>
    </cfRule>
  </conditionalFormatting>
  <conditionalFormatting sqref="B37:M44 B48:M55">
    <cfRule type="cellIs" priority="2" dxfId="0" operator="equal" stopIfTrue="1">
      <formula>"+"</formula>
    </cfRule>
  </conditionalFormatting>
  <conditionalFormatting sqref="B59:M66">
    <cfRule type="cellIs" priority="3" dxfId="0" operator="equal" stopIfTrue="1">
      <formula>"+"</formula>
    </cfRule>
    <cfRule type="cellIs" priority="4" dxfId="1" operator="equal" stopIfTrue="1">
      <formula>"D"</formula>
    </cfRule>
  </conditionalFormatting>
  <printOptions horizontalCentered="1"/>
  <pageMargins left="0.7874015748031497" right="0.7874015748031497" top="0.71" bottom="0.61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j_galan</cp:lastModifiedBy>
  <cp:lastPrinted>2010-09-27T10:15:33Z</cp:lastPrinted>
  <dcterms:created xsi:type="dcterms:W3CDTF">2007-09-27T05:55:37Z</dcterms:created>
  <dcterms:modified xsi:type="dcterms:W3CDTF">2012-07-10T12:33:07Z</dcterms:modified>
  <cp:category/>
  <cp:version/>
  <cp:contentType/>
  <cp:contentStatus/>
</cp:coreProperties>
</file>