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50" windowHeight="10665" activeTab="0"/>
  </bookViews>
  <sheets>
    <sheet name="Hoja1" sheetId="1" r:id="rId1"/>
  </sheets>
  <definedNames>
    <definedName name="_xlnm.Print_Area" localSheetId="0">'Hoja1'!$A$1:$R$147</definedName>
    <definedName name="_xlnm.Print_Titles" localSheetId="0">'Hoja1'!$1:$6</definedName>
    <definedName name="Z_5D6B7F0B_B778_4732_A513_2DF4EDBCE776_.wvu.Cols" localSheetId="0" hidden="1">'Hoja1'!$S:$AM</definedName>
  </definedNames>
  <calcPr fullCalcOnLoad="1"/>
</workbook>
</file>

<file path=xl/sharedStrings.xml><?xml version="1.0" encoding="utf-8"?>
<sst xmlns="http://schemas.openxmlformats.org/spreadsheetml/2006/main" count="375" uniqueCount="245">
  <si>
    <t>A</t>
  </si>
  <si>
    <t>B</t>
  </si>
  <si>
    <t>C</t>
  </si>
  <si>
    <t>D</t>
  </si>
  <si>
    <t>E</t>
  </si>
  <si>
    <t>F</t>
  </si>
  <si>
    <t>G</t>
  </si>
  <si>
    <t>H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</si>
  <si>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</si>
  <si>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</si>
  <si>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</si>
  <si>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</si>
  <si>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</si>
  <si>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</si>
  <si>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</si>
  <si>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</si>
  <si>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</si>
  <si>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</si>
  <si>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</si>
  <si>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</si>
  <si>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</si>
  <si>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</si>
  <si>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</si>
  <si>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</si>
  <si>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</si>
  <si>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</si>
  <si>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</si>
  <si>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</si>
  <si>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</si>
  <si>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</si>
  <si>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</si>
  <si>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</si>
  <si>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</si>
  <si>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</si>
  <si>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</si>
  <si>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</si>
  <si>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</si>
  <si>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</si>
  <si>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</si>
  <si>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</si>
  <si>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</si>
  <si>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</si>
  <si>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</si>
  <si>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</si>
  <si>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</si>
  <si>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</si>
  <si>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</si>
  <si>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</si>
  <si>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</si>
  <si>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</si>
  <si>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</si>
  <si>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</si>
  <si>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</si>
  <si>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</si>
  <si>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</si>
  <si>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</si>
  <si>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</si>
  <si>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</si>
  <si>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</si>
  <si>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</si>
  <si>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</si>
  <si>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</si>
  <si>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</si>
  <si>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</si>
  <si>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</si>
  <si>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</si>
  <si>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</si>
  <si>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</si>
  <si>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</si>
  <si>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</si>
  <si>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</si>
  <si>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</si>
  <si>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</si>
  <si>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</si>
  <si>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</si>
  <si>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</si>
  <si>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</si>
  <si>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</si>
  <si>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</si>
  <si>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</si>
  <si>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</si>
  <si>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</si>
  <si>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</si>
  <si>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</si>
  <si>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</si>
  <si>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</si>
  <si>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</si>
  <si>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</si>
  <si>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</si>
  <si>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</si>
  <si>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</si>
  <si>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</si>
  <si>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</si>
  <si>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</si>
  <si>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</si>
  <si>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</si>
  <si>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</si>
  <si>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</si>
  <si>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</si>
  <si>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</si>
  <si>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</si>
  <si>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</si>
  <si>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</si>
  <si>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</si>
  <si>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</si>
  <si>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</si>
  <si>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</si>
  <si>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</si>
  <si>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</si>
  <si>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</si>
  <si>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</si>
  <si>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</si>
  <si>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</si>
  <si>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</si>
  <si>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</si>
  <si>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</si>
  <si>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</si>
  <si>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</si>
  <si>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</si>
  <si>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</si>
  <si>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</si>
  <si>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</si>
  <si>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</si>
  <si>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</si>
  <si>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</si>
  <si>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</si>
  <si>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</si>
  <si>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</si>
  <si>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</si>
  <si>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</si>
  <si>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</si>
  <si>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</si>
  <si>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</si>
  <si>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</si>
  <si>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</si>
  <si>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</si>
  <si>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</si>
  <si>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</si>
  <si>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</si>
  <si>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</si>
  <si>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</si>
  <si>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</si>
  <si>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</si>
  <si>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</si>
  <si>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</si>
  <si>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</si>
  <si>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</si>
  <si>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</si>
  <si>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</si>
  <si>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</si>
  <si>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</si>
  <si>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</si>
  <si>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</si>
  <si>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</si>
  <si>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</si>
  <si>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</si>
  <si>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</si>
  <si>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</si>
  <si>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</si>
  <si>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</si>
  <si>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</si>
  <si>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</si>
  <si>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</si>
  <si>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</si>
  <si>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</si>
  <si>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</si>
  <si>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</si>
  <si>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</si>
  <si>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</si>
  <si>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</si>
  <si>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</si>
  <si>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</si>
  <si>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</si>
  <si>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</si>
  <si>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</si>
  <si>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</si>
  <si>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</si>
  <si>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</si>
  <si>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</si>
  <si>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</si>
  <si>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</si>
  <si>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</si>
  <si>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</si>
  <si>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</si>
  <si>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</si>
  <si>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</si>
  <si>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</si>
  <si>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</si>
  <si>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</si>
  <si>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</si>
  <si>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</si>
  <si>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</si>
  <si>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</si>
  <si>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</si>
  <si>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</si>
  <si>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</si>
  <si>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</si>
  <si>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</si>
  <si>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</si>
  <si>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</si>
  <si>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</si>
  <si>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</si>
  <si>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</si>
  <si>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RESULTS</t>
  </si>
  <si>
    <t>Step 4:</t>
  </si>
  <si>
    <t>5D</t>
  </si>
  <si>
    <t>5E</t>
  </si>
  <si>
    <t>INTERPRETATION</t>
  </si>
  <si>
    <t>Enter test data</t>
  </si>
  <si>
    <t>Step 1:</t>
  </si>
  <si>
    <t>Date of test:</t>
  </si>
  <si>
    <t>Step 2:</t>
  </si>
  <si>
    <t>Indicate the control sera position (row and column for each case)</t>
  </si>
  <si>
    <t>ROW</t>
  </si>
  <si>
    <t>COLUMN</t>
  </si>
  <si>
    <t>DISPOSITION OF SAMPLES / CONTROLS</t>
  </si>
  <si>
    <t>Step 3:</t>
  </si>
  <si>
    <t xml:space="preserve">Enter the obtained OD value into each plate position </t>
  </si>
  <si>
    <t>O.D. Values</t>
  </si>
  <si>
    <t>Validation of the assay</t>
  </si>
  <si>
    <t>Validation criteria (1):</t>
  </si>
  <si>
    <t>Validation criteria (2):</t>
  </si>
  <si>
    <t>Step 5:</t>
  </si>
  <si>
    <t>Position</t>
  </si>
  <si>
    <t>Calculo de puntos de corte:</t>
  </si>
  <si>
    <t>Ct off 1</t>
  </si>
  <si>
    <t>Cut off 2</t>
  </si>
  <si>
    <t>Cut off 3</t>
  </si>
  <si>
    <t>Pos TGE</t>
  </si>
  <si>
    <t>Neg TGE</t>
  </si>
  <si>
    <t>Sample REF</t>
  </si>
  <si>
    <t>OD Values</t>
  </si>
  <si>
    <t>INgezim Haemophilus</t>
  </si>
  <si>
    <t>11.HPS.K1</t>
  </si>
  <si>
    <t>Each control sera and sample should be dispensed in a blue well for Ag + and in a pink well for Ag -</t>
  </si>
  <si>
    <t>Ag +</t>
  </si>
  <si>
    <t>Ag -</t>
  </si>
  <si>
    <t>Position C+ (1)</t>
  </si>
  <si>
    <t>Position C- (1)</t>
  </si>
  <si>
    <t>C+</t>
  </si>
  <si>
    <t>DO Correg.</t>
  </si>
  <si>
    <t>Validacion (1):</t>
  </si>
  <si>
    <t>Validacion (2):</t>
  </si>
  <si>
    <t>DO Corr.</t>
  </si>
  <si>
    <t>Version 141013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</si>
</sst>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56"/>
      <name val="Calibri"/>
      <family val="2"/>
    </font>
    <font>
      <sz val="20"/>
      <color indexed="60"/>
      <name val="Calibri"/>
      <family val="2"/>
    </font>
    <font>
      <b/>
      <sz val="18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b/>
      <sz val="6"/>
      <color rgb="FF00206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C00000"/>
      <name val="Calibri"/>
      <family val="2"/>
    </font>
    <font>
      <b/>
      <sz val="18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2" xfId="0" applyNumberFormat="1" applyFill="1" applyBorder="1" applyAlignment="1" applyProtection="1">
      <alignment horizontal="center"/>
      <protection hidden="1"/>
    </xf>
    <xf numFmtId="0" fontId="46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2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0" fillId="34" borderId="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66" fontId="0" fillId="34" borderId="12" xfId="0" applyNumberForma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/>
      <protection hidden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166" fontId="49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/>
      <protection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12" borderId="12" xfId="0" applyFont="1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/>
    </xf>
    <xf numFmtId="0" fontId="46" fillId="9" borderId="0" xfId="0" applyFont="1" applyFill="1" applyBorder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166" fontId="0" fillId="9" borderId="12" xfId="0" applyNumberForma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 horizontal="center"/>
      <protection/>
    </xf>
    <xf numFmtId="0" fontId="46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2" xfId="0" applyNumberFormat="1" applyFill="1" applyBorder="1" applyAlignment="1" applyProtection="1">
      <alignment horizontal="center"/>
      <protection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166" fontId="49" fillId="9" borderId="12" xfId="0" applyNumberFormat="1" applyFont="1" applyFill="1" applyBorder="1" applyAlignment="1" applyProtection="1">
      <alignment/>
      <protection locked="0"/>
    </xf>
    <xf numFmtId="166" fontId="49" fillId="12" borderId="12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9" borderId="0" xfId="0" applyFont="1" applyFill="1" applyBorder="1" applyAlignment="1" applyProtection="1">
      <alignment horizontal="center"/>
      <protection/>
    </xf>
    <xf numFmtId="166" fontId="49" fillId="0" borderId="13" xfId="0" applyNumberFormat="1" applyFont="1" applyFill="1" applyBorder="1" applyAlignment="1" applyProtection="1">
      <alignment horizontal="center"/>
      <protection/>
    </xf>
    <xf numFmtId="166" fontId="49" fillId="0" borderId="11" xfId="0" applyNumberFormat="1" applyFont="1" applyFill="1" applyBorder="1" applyAlignment="1" applyProtection="1">
      <alignment horizontal="center"/>
      <protection/>
    </xf>
    <xf numFmtId="167" fontId="49" fillId="0" borderId="13" xfId="0" applyNumberFormat="1" applyFont="1" applyFill="1" applyBorder="1" applyAlignment="1" applyProtection="1">
      <alignment horizontal="center"/>
      <protection/>
    </xf>
    <xf numFmtId="167" fontId="49" fillId="0" borderId="11" xfId="0" applyNumberFormat="1" applyFont="1" applyFill="1" applyBorder="1" applyAlignment="1" applyProtection="1">
      <alignment horizontal="center"/>
      <protection/>
    </xf>
    <xf numFmtId="167" fontId="49" fillId="6" borderId="13" xfId="0" applyNumberFormat="1" applyFont="1" applyFill="1" applyBorder="1" applyAlignment="1" applyProtection="1">
      <alignment horizontal="center"/>
      <protection/>
    </xf>
    <xf numFmtId="167" fontId="49" fillId="6" borderId="11" xfId="0" applyNumberFormat="1" applyFont="1" applyFill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49" fillId="0" borderId="12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7" fillId="12" borderId="0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33" borderId="0" xfId="0" applyFont="1" applyFill="1" applyAlignment="1">
      <alignment horizontal="center"/>
    </xf>
    <xf numFmtId="0" fontId="53" fillId="0" borderId="0" xfId="0" applyFont="1" applyAlignment="1">
      <alignment horizontal="center" wrapText="1"/>
    </xf>
    <xf numFmtId="14" fontId="20" fillId="0" borderId="13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0" fillId="34" borderId="0" xfId="0" applyFill="1" applyAlignment="1" applyProtection="1">
      <alignment horizontal="left" wrapText="1"/>
      <protection hidden="1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5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 applyProtection="1">
      <alignment horizontal="center"/>
      <protection/>
    </xf>
    <xf numFmtId="0" fontId="47" fillId="9" borderId="0" xfId="0" applyFont="1" applyFill="1" applyBorder="1" applyAlignment="1">
      <alignment horizontal="center"/>
    </xf>
    <xf numFmtId="0" fontId="53" fillId="9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4">
    <dxf>
      <font>
        <color rgb="FFC00000"/>
      </font>
    </dxf>
    <dxf>
      <font>
        <color theme="9"/>
      </font>
    </dxf>
    <dxf>
      <font>
        <color theme="8"/>
      </font>
    </dxf>
    <dxf>
      <font>
        <color rgb="FFC00000"/>
      </font>
    </dxf>
    <dxf>
      <font>
        <color theme="9"/>
      </font>
    </dxf>
    <dxf>
      <font>
        <color theme="8"/>
      </font>
    </dxf>
    <dxf>
      <font>
        <color rgb="FFC00000"/>
      </font>
    </dxf>
    <dxf>
      <font>
        <color theme="9"/>
      </font>
    </dxf>
    <dxf>
      <font>
        <color theme="8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8"/>
      </font>
      <border/>
    </dxf>
    <dxf>
      <font>
        <color theme="9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11</xdr:col>
      <xdr:colOff>190500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65"/>
  <sheetViews>
    <sheetView showGridLines="0" tabSelected="1" zoomScale="55" zoomScaleNormal="55" zoomScalePageLayoutView="87" workbookViewId="0" topLeftCell="A4">
      <selection activeCell="F15" sqref="F15:O1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5.7109375" style="0" customWidth="1"/>
    <col min="5" max="5" width="7.00390625" style="0" customWidth="1"/>
    <col min="6" max="6" width="5.7109375" style="0" customWidth="1"/>
    <col min="7" max="7" width="6.7109375" style="0" customWidth="1"/>
    <col min="8" max="8" width="7.421875" style="0" customWidth="1"/>
    <col min="9" max="10" width="5.7109375" style="0" customWidth="1"/>
    <col min="11" max="11" width="6.8515625" style="0" customWidth="1"/>
    <col min="12" max="15" width="5.7109375" style="0" customWidth="1"/>
    <col min="16" max="16" width="3.7109375" style="0" customWidth="1"/>
    <col min="17" max="17" width="4.7109375" style="13" hidden="1" customWidth="1"/>
    <col min="18" max="18" width="0.42578125" style="14" hidden="1" customWidth="1"/>
    <col min="19" max="19" width="4.28125" style="15" hidden="1" customWidth="1"/>
    <col min="20" max="27" width="5.7109375" style="15" hidden="1" customWidth="1"/>
    <col min="28" max="28" width="14.00390625" style="15" hidden="1" customWidth="1"/>
    <col min="29" max="32" width="5.7109375" style="15" hidden="1" customWidth="1"/>
    <col min="33" max="33" width="10.28125" style="15" hidden="1" customWidth="1"/>
    <col min="34" max="34" width="6.28125" style="15" hidden="1" customWidth="1"/>
    <col min="35" max="35" width="7.57421875" style="15" hidden="1" customWidth="1"/>
    <col min="36" max="36" width="0.13671875" style="15" hidden="1" customWidth="1"/>
    <col min="37" max="37" width="11.421875" style="15" hidden="1" customWidth="1"/>
    <col min="38" max="38" width="11.421875" style="0" hidden="1" customWidth="1"/>
    <col min="39" max="39" width="11.421875" style="0" customWidth="1"/>
  </cols>
  <sheetData>
    <row r="5" spans="2:16" ht="18.75">
      <c r="B5" s="104" t="s">
        <v>232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2:16" ht="15">
      <c r="B6" s="105" t="s">
        <v>233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5">
      <c r="I7" s="1" t="s">
        <v>244</v>
      </c>
    </row>
    <row r="8" spans="2:15" ht="23.25">
      <c r="B8" s="91" t="s">
        <v>209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5" ht="15">
      <c r="B9" s="92" t="s">
        <v>208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35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AH10" s="28"/>
      <c r="AI10" s="28" t="s">
        <v>105</v>
      </c>
    </row>
    <row r="11" spans="2:35" ht="15">
      <c r="B11" s="31" t="s">
        <v>210</v>
      </c>
      <c r="C11" s="23"/>
      <c r="D11" s="23"/>
      <c r="E11" s="24"/>
      <c r="F11" s="95"/>
      <c r="G11" s="96"/>
      <c r="H11" s="97"/>
      <c r="I11" s="25"/>
      <c r="J11" s="86"/>
      <c r="K11" s="86"/>
      <c r="L11" s="86"/>
      <c r="M11" s="100"/>
      <c r="N11" s="100"/>
      <c r="O11" s="100"/>
      <c r="AH11" s="29" t="s">
        <v>176</v>
      </c>
      <c r="AI11" s="30">
        <f>+$M$54</f>
        <v>0</v>
      </c>
    </row>
    <row r="12" spans="2:37" ht="1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AH12" s="29" t="s">
        <v>177</v>
      </c>
      <c r="AI12" s="30">
        <f>+$M$55</f>
        <v>0</v>
      </c>
      <c r="AK12" s="19">
        <f>+AI12-AI11</f>
        <v>0</v>
      </c>
    </row>
    <row r="13" spans="2:37" ht="15">
      <c r="B13" s="22"/>
      <c r="C13" s="23"/>
      <c r="D13" s="23"/>
      <c r="E13" s="24"/>
      <c r="F13" s="101"/>
      <c r="G13" s="102"/>
      <c r="H13" s="102"/>
      <c r="I13" s="102"/>
      <c r="J13" s="102"/>
      <c r="K13" s="102"/>
      <c r="L13" s="102"/>
      <c r="M13" s="102"/>
      <c r="N13" s="102"/>
      <c r="O13" s="103"/>
      <c r="AH13" s="29" t="s">
        <v>178</v>
      </c>
      <c r="AI13" s="30">
        <f>+$M$56</f>
        <v>0</v>
      </c>
      <c r="AK13" s="19">
        <f aca="true" t="shared" si="0" ref="AK13:AK34">+AI13-AI12</f>
        <v>0</v>
      </c>
    </row>
    <row r="14" spans="2:37" ht="15">
      <c r="B14" s="22"/>
      <c r="C14" s="23"/>
      <c r="D14" s="23"/>
      <c r="E14" s="24"/>
      <c r="F14" s="101"/>
      <c r="G14" s="102"/>
      <c r="H14" s="102"/>
      <c r="I14" s="102"/>
      <c r="J14" s="102"/>
      <c r="K14" s="102"/>
      <c r="L14" s="102"/>
      <c r="M14" s="102"/>
      <c r="N14" s="102"/>
      <c r="O14" s="103"/>
      <c r="AH14" s="29" t="s">
        <v>179</v>
      </c>
      <c r="AI14" s="30">
        <f>+$M$57</f>
        <v>0</v>
      </c>
      <c r="AK14" s="19">
        <f t="shared" si="0"/>
        <v>0</v>
      </c>
    </row>
    <row r="15" spans="2:37" ht="15">
      <c r="B15" s="22"/>
      <c r="C15" s="23"/>
      <c r="D15" s="23"/>
      <c r="E15" s="24"/>
      <c r="F15" s="101"/>
      <c r="G15" s="102"/>
      <c r="H15" s="102"/>
      <c r="I15" s="102"/>
      <c r="J15" s="102"/>
      <c r="K15" s="102"/>
      <c r="L15" s="102"/>
      <c r="M15" s="102"/>
      <c r="N15" s="102"/>
      <c r="O15" s="103"/>
      <c r="AH15" s="29" t="s">
        <v>180</v>
      </c>
      <c r="AI15" s="30">
        <f>+$M$58</f>
        <v>0</v>
      </c>
      <c r="AK15" s="19">
        <f t="shared" si="0"/>
        <v>0</v>
      </c>
    </row>
    <row r="16" spans="2:37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AH16" s="29" t="s">
        <v>181</v>
      </c>
      <c r="AI16" s="30">
        <f>+$M$59</f>
        <v>0</v>
      </c>
      <c r="AK16" s="19">
        <f t="shared" si="0"/>
        <v>0</v>
      </c>
    </row>
    <row r="17" spans="2:37" ht="23.25">
      <c r="B17" s="91" t="s">
        <v>211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4"/>
      <c r="AH17" s="29" t="s">
        <v>182</v>
      </c>
      <c r="AI17" s="30">
        <f>+$M$60</f>
        <v>0</v>
      </c>
      <c r="AK17" s="19">
        <f t="shared" si="0"/>
        <v>0</v>
      </c>
    </row>
    <row r="18" spans="2:37" ht="15">
      <c r="B18" s="92" t="s">
        <v>212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4"/>
      <c r="S18" s="15" t="s">
        <v>200</v>
      </c>
      <c r="AH18" s="29" t="s">
        <v>183</v>
      </c>
      <c r="AI18" s="30">
        <f>+$M$61</f>
        <v>0</v>
      </c>
      <c r="AK18" s="19">
        <f t="shared" si="0"/>
        <v>0</v>
      </c>
    </row>
    <row r="19" spans="2:37" ht="15" customHeight="1">
      <c r="B19" s="94" t="s">
        <v>234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4"/>
      <c r="AH19" s="29" t="s">
        <v>184</v>
      </c>
      <c r="AI19" s="30">
        <f>+$N$54</f>
        <v>0</v>
      </c>
      <c r="AK19" s="19">
        <f t="shared" si="0"/>
        <v>0</v>
      </c>
    </row>
    <row r="20" spans="2:37" ht="12.75" customHeight="1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27"/>
      <c r="AH20" s="29" t="s">
        <v>185</v>
      </c>
      <c r="AI20" s="30">
        <f>+$N$55</f>
        <v>0</v>
      </c>
      <c r="AK20" s="19">
        <f t="shared" si="0"/>
        <v>0</v>
      </c>
    </row>
    <row r="21" spans="7:37" ht="4.5" customHeight="1">
      <c r="G21" s="98"/>
      <c r="H21" s="98"/>
      <c r="I21" s="40"/>
      <c r="J21" s="98"/>
      <c r="K21" s="98"/>
      <c r="L21" s="4"/>
      <c r="M21" s="4"/>
      <c r="N21" s="4"/>
      <c r="O21" s="4"/>
      <c r="P21" s="4"/>
      <c r="AH21" s="29" t="s">
        <v>186</v>
      </c>
      <c r="AI21" s="30">
        <f>+$N$56</f>
        <v>0</v>
      </c>
      <c r="AK21" s="19">
        <f t="shared" si="0"/>
        <v>0</v>
      </c>
    </row>
    <row r="22" spans="7:37" ht="15">
      <c r="G22" s="84" t="s">
        <v>235</v>
      </c>
      <c r="H22" s="84"/>
      <c r="I22" s="51"/>
      <c r="J22" s="84" t="s">
        <v>236</v>
      </c>
      <c r="K22" s="84"/>
      <c r="L22" s="4"/>
      <c r="M22" s="4"/>
      <c r="N22" s="4"/>
      <c r="O22" s="4"/>
      <c r="P22" s="4"/>
      <c r="S22" s="15" t="s">
        <v>239</v>
      </c>
      <c r="T22" s="15">
        <f>+CONCATENATE(G24,H24)</f>
      </c>
      <c r="U22" s="15">
        <f>+CONCATENATE(H24,G24)</f>
      </c>
      <c r="V22" s="15" t="s">
        <v>239</v>
      </c>
      <c r="W22" s="15">
        <f>+CONCATENATE(J24,K24)</f>
      </c>
      <c r="X22" s="15">
        <f>+CONCATENATE(K24,J24)</f>
      </c>
      <c r="AH22" s="29" t="s">
        <v>187</v>
      </c>
      <c r="AI22" s="30">
        <f>+$N$57</f>
        <v>0</v>
      </c>
      <c r="AK22" s="19">
        <f t="shared" si="0"/>
        <v>0</v>
      </c>
    </row>
    <row r="23" spans="2:37" ht="15">
      <c r="B23" s="5"/>
      <c r="E23" s="4"/>
      <c r="F23" s="4"/>
      <c r="G23" s="21" t="s">
        <v>213</v>
      </c>
      <c r="H23" s="21" t="s">
        <v>214</v>
      </c>
      <c r="I23" s="4"/>
      <c r="J23" s="21" t="s">
        <v>213</v>
      </c>
      <c r="K23" s="21" t="s">
        <v>214</v>
      </c>
      <c r="L23" s="4"/>
      <c r="M23" s="4"/>
      <c r="N23" s="4"/>
      <c r="O23" s="4"/>
      <c r="P23" s="4"/>
      <c r="AH23" s="29" t="s">
        <v>188</v>
      </c>
      <c r="AI23" s="30">
        <f>+$N$58</f>
        <v>0</v>
      </c>
      <c r="AK23" s="19">
        <f t="shared" si="0"/>
        <v>0</v>
      </c>
    </row>
    <row r="24" spans="2:37" ht="15">
      <c r="B24" s="5" t="s">
        <v>237</v>
      </c>
      <c r="C24" s="4"/>
      <c r="E24" s="4"/>
      <c r="F24" s="4"/>
      <c r="G24" s="52"/>
      <c r="H24" s="52"/>
      <c r="I24" s="4"/>
      <c r="J24" s="108">
        <f>+IF(G24="","",G24)</f>
      </c>
      <c r="K24" s="108">
        <f>+IF(H24="","",(H24+1))</f>
      </c>
      <c r="L24" s="4"/>
      <c r="M24" s="4"/>
      <c r="N24" s="4"/>
      <c r="O24" s="4"/>
      <c r="P24" s="4"/>
      <c r="S24" s="15" t="s">
        <v>8</v>
      </c>
      <c r="T24" s="15">
        <f>+CONCATENATE(G26,H26)</f>
      </c>
      <c r="U24" s="15">
        <f>+CONCATENATE(H26,G26)</f>
      </c>
      <c r="V24" s="15" t="s">
        <v>8</v>
      </c>
      <c r="W24" s="15">
        <f>+CONCATENATE(J26,K26)</f>
      </c>
      <c r="X24" s="15">
        <f>+CONCATENATE(K26,J26)</f>
      </c>
      <c r="AH24" s="29" t="s">
        <v>189</v>
      </c>
      <c r="AI24" s="30">
        <f>+$N$59</f>
        <v>0</v>
      </c>
      <c r="AK24" s="19">
        <f t="shared" si="0"/>
        <v>0</v>
      </c>
    </row>
    <row r="25" spans="2:37" ht="3.75" customHeight="1">
      <c r="B25" s="5"/>
      <c r="C25" s="50"/>
      <c r="D25" s="5"/>
      <c r="E25" s="50"/>
      <c r="F25" s="50"/>
      <c r="I25" s="50"/>
      <c r="J25" s="65"/>
      <c r="K25" s="65"/>
      <c r="L25" s="50"/>
      <c r="M25" s="50"/>
      <c r="N25" s="50"/>
      <c r="O25" s="50"/>
      <c r="P25" s="50"/>
      <c r="AH25" s="29" t="s">
        <v>190</v>
      </c>
      <c r="AI25" s="30">
        <f>+$N$60</f>
        <v>0</v>
      </c>
      <c r="AK25" s="19">
        <f t="shared" si="0"/>
        <v>0</v>
      </c>
    </row>
    <row r="26" spans="2:37" ht="15">
      <c r="B26" s="5" t="s">
        <v>238</v>
      </c>
      <c r="C26" s="39"/>
      <c r="E26" s="4"/>
      <c r="F26" s="4"/>
      <c r="G26" s="52"/>
      <c r="H26" s="52"/>
      <c r="I26" s="4"/>
      <c r="J26" s="108">
        <f>+IF(G26="","",G26)</f>
      </c>
      <c r="K26" s="108">
        <f>+IF(H26="","",(H26+1))</f>
      </c>
      <c r="L26" s="39"/>
      <c r="M26" s="39"/>
      <c r="N26" s="39"/>
      <c r="O26" s="39"/>
      <c r="P26" s="39"/>
      <c r="AH26" s="29" t="s">
        <v>191</v>
      </c>
      <c r="AI26" s="30">
        <f>+$N$61</f>
        <v>0</v>
      </c>
      <c r="AK26" s="19">
        <f t="shared" si="0"/>
        <v>0</v>
      </c>
    </row>
    <row r="27" spans="2:37" ht="4.5" customHeight="1">
      <c r="B27" s="5"/>
      <c r="C27" s="50"/>
      <c r="D27" s="5"/>
      <c r="E27" s="50"/>
      <c r="F27" s="50"/>
      <c r="I27" s="50"/>
      <c r="J27" s="50"/>
      <c r="K27" s="50"/>
      <c r="L27" s="50"/>
      <c r="M27" s="50"/>
      <c r="N27" s="50"/>
      <c r="O27" s="50"/>
      <c r="P27" s="50"/>
      <c r="AH27" s="29" t="s">
        <v>192</v>
      </c>
      <c r="AI27" s="30">
        <f>+$O$54</f>
        <v>0</v>
      </c>
      <c r="AK27" s="19">
        <f t="shared" si="0"/>
        <v>0</v>
      </c>
    </row>
    <row r="28" spans="2:37" ht="4.5" customHeight="1">
      <c r="B28" s="5"/>
      <c r="C28" s="39"/>
      <c r="D28" s="5"/>
      <c r="E28" s="39"/>
      <c r="F28" s="39"/>
      <c r="I28" s="39"/>
      <c r="J28" s="39"/>
      <c r="K28" s="39"/>
      <c r="L28" s="39"/>
      <c r="M28" s="39"/>
      <c r="N28" s="39"/>
      <c r="O28" s="39"/>
      <c r="P28" s="39"/>
      <c r="AH28" s="29" t="s">
        <v>193</v>
      </c>
      <c r="AI28" s="30">
        <f>+$O$55</f>
        <v>0</v>
      </c>
      <c r="AK28" s="19">
        <f t="shared" si="0"/>
        <v>0</v>
      </c>
    </row>
    <row r="29" spans="2:37" ht="4.5" customHeight="1">
      <c r="B29" s="5"/>
      <c r="C29" s="39"/>
      <c r="D29" s="5"/>
      <c r="E29" s="39"/>
      <c r="F29" s="39"/>
      <c r="I29" s="39"/>
      <c r="J29" s="39"/>
      <c r="K29" s="39"/>
      <c r="L29" s="39"/>
      <c r="M29" s="39"/>
      <c r="N29" s="39"/>
      <c r="O29" s="39"/>
      <c r="P29" s="39"/>
      <c r="AH29" s="29" t="s">
        <v>194</v>
      </c>
      <c r="AI29" s="30">
        <f>+$O$56</f>
        <v>0</v>
      </c>
      <c r="AK29" s="19">
        <f t="shared" si="0"/>
        <v>0</v>
      </c>
    </row>
    <row r="30" spans="2:37" ht="1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AH30" s="29" t="s">
        <v>195</v>
      </c>
      <c r="AI30" s="30">
        <f>+$O$57</f>
        <v>0</v>
      </c>
      <c r="AK30" s="19">
        <f t="shared" si="0"/>
        <v>0</v>
      </c>
    </row>
    <row r="31" spans="2:37" s="7" customFormat="1" ht="15">
      <c r="B31" s="57"/>
      <c r="C31" s="57"/>
      <c r="D31" s="90" t="s">
        <v>215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58"/>
      <c r="P31" s="59"/>
      <c r="Q31" s="13"/>
      <c r="R31" s="14"/>
      <c r="S31" s="15" t="s">
        <v>201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9" t="s">
        <v>196</v>
      </c>
      <c r="AI31" s="30">
        <f>+$O$58</f>
        <v>0</v>
      </c>
      <c r="AJ31" s="15"/>
      <c r="AK31" s="19">
        <f t="shared" si="0"/>
        <v>0</v>
      </c>
    </row>
    <row r="32" spans="2:37" s="7" customFormat="1" ht="15">
      <c r="B32" s="57"/>
      <c r="C32" s="57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9" t="s">
        <v>197</v>
      </c>
      <c r="AI32" s="30">
        <f>+$O$59</f>
        <v>0</v>
      </c>
      <c r="AJ32" s="15"/>
      <c r="AK32" s="19">
        <f t="shared" si="0"/>
        <v>0</v>
      </c>
    </row>
    <row r="33" spans="2:37" s="7" customFormat="1" ht="15">
      <c r="B33" s="57"/>
      <c r="C33" s="57"/>
      <c r="D33" s="57">
        <v>1</v>
      </c>
      <c r="E33" s="57">
        <v>2</v>
      </c>
      <c r="F33" s="57">
        <v>3</v>
      </c>
      <c r="G33" s="57">
        <v>4</v>
      </c>
      <c r="H33" s="57">
        <v>5</v>
      </c>
      <c r="I33" s="57">
        <v>6</v>
      </c>
      <c r="J33" s="57">
        <v>7</v>
      </c>
      <c r="K33" s="57">
        <v>8</v>
      </c>
      <c r="L33" s="57">
        <v>9</v>
      </c>
      <c r="M33" s="57">
        <v>10</v>
      </c>
      <c r="N33" s="57">
        <v>11</v>
      </c>
      <c r="O33" s="57">
        <v>12</v>
      </c>
      <c r="P33" s="59"/>
      <c r="Q33" s="13"/>
      <c r="R33" s="14"/>
      <c r="S33" s="16"/>
      <c r="T33" s="16"/>
      <c r="U33" s="16">
        <v>1</v>
      </c>
      <c r="V33" s="16">
        <v>2</v>
      </c>
      <c r="W33" s="16">
        <v>3</v>
      </c>
      <c r="X33" s="16">
        <v>4</v>
      </c>
      <c r="Y33" s="16">
        <v>5</v>
      </c>
      <c r="Z33" s="16">
        <v>6</v>
      </c>
      <c r="AA33" s="16">
        <v>7</v>
      </c>
      <c r="AB33" s="16">
        <v>8</v>
      </c>
      <c r="AC33" s="16">
        <v>9</v>
      </c>
      <c r="AD33" s="16">
        <v>10</v>
      </c>
      <c r="AE33" s="16">
        <v>11</v>
      </c>
      <c r="AF33" s="16">
        <v>12</v>
      </c>
      <c r="AG33" s="15"/>
      <c r="AH33" s="29" t="s">
        <v>198</v>
      </c>
      <c r="AI33" s="30">
        <f>+$O$60</f>
        <v>0</v>
      </c>
      <c r="AJ33" s="15"/>
      <c r="AK33" s="19">
        <f t="shared" si="0"/>
        <v>0</v>
      </c>
    </row>
    <row r="34" spans="2:37" s="7" customFormat="1" ht="1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9"/>
      <c r="Q34" s="13"/>
      <c r="R34" s="14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5"/>
      <c r="AH34" s="29" t="s">
        <v>199</v>
      </c>
      <c r="AI34" s="30">
        <f>+$O$61</f>
        <v>0</v>
      </c>
      <c r="AJ34" s="15"/>
      <c r="AK34" s="19">
        <f t="shared" si="0"/>
        <v>0</v>
      </c>
    </row>
    <row r="35" spans="2:37" s="7" customFormat="1" ht="15">
      <c r="B35" s="57" t="s">
        <v>0</v>
      </c>
      <c r="C35" s="57"/>
      <c r="D35" s="60" t="str">
        <f>+IF(U35=$T$22,$S$22,+IF(U35=$T$23,$S$23,+IF(U35=$T$24,$S$24,+IF(U35=$T$25,$S$25,+IF(U35=$W$22,$V$22,+IF(U35=$W$23,$V$23,+IF(U35=$W$24,$V$24,+IF(U35=$W$25,$V$25,"S"))))))))</f>
        <v>S</v>
      </c>
      <c r="E35" s="56" t="str">
        <f aca="true" t="shared" si="1" ref="D35:O42">+IF(V35=$T$22,$S$22,+IF(V35=$T$23,$S$23,+IF(V35=$T$24,$S$24,+IF(V35=$T$25,$S$25,+IF(V35=$W$22,$V$22,+IF(V35=$W$23,$V$23,+IF(V35=$W$24,$V$24,+IF(V35=$W$25,$V$25,"S"))))))))</f>
        <v>S</v>
      </c>
      <c r="F35" s="60" t="str">
        <f t="shared" si="1"/>
        <v>S</v>
      </c>
      <c r="G35" s="56" t="str">
        <f t="shared" si="1"/>
        <v>S</v>
      </c>
      <c r="H35" s="60" t="str">
        <f t="shared" si="1"/>
        <v>S</v>
      </c>
      <c r="I35" s="56" t="str">
        <f t="shared" si="1"/>
        <v>S</v>
      </c>
      <c r="J35" s="60" t="str">
        <f t="shared" si="1"/>
        <v>S</v>
      </c>
      <c r="K35" s="56" t="str">
        <f t="shared" si="1"/>
        <v>S</v>
      </c>
      <c r="L35" s="60" t="str">
        <f t="shared" si="1"/>
        <v>S</v>
      </c>
      <c r="M35" s="56" t="str">
        <f t="shared" si="1"/>
        <v>S</v>
      </c>
      <c r="N35" s="60" t="str">
        <f t="shared" si="1"/>
        <v>S</v>
      </c>
      <c r="O35" s="56" t="str">
        <f t="shared" si="1"/>
        <v>S</v>
      </c>
      <c r="P35" s="59"/>
      <c r="Q35" s="13"/>
      <c r="R35" s="14"/>
      <c r="S35" s="16" t="s">
        <v>0</v>
      </c>
      <c r="T35" s="16"/>
      <c r="U35" s="17" t="s">
        <v>9</v>
      </c>
      <c r="V35" s="17" t="s">
        <v>10</v>
      </c>
      <c r="W35" s="17" t="s">
        <v>11</v>
      </c>
      <c r="X35" s="17" t="s">
        <v>12</v>
      </c>
      <c r="Y35" s="17" t="s">
        <v>13</v>
      </c>
      <c r="Z35" s="17" t="s">
        <v>14</v>
      </c>
      <c r="AA35" s="17" t="s">
        <v>15</v>
      </c>
      <c r="AB35" s="17" t="s">
        <v>16</v>
      </c>
      <c r="AC35" s="17" t="s">
        <v>17</v>
      </c>
      <c r="AD35" s="17" t="s">
        <v>18</v>
      </c>
      <c r="AE35" s="17" t="s">
        <v>19</v>
      </c>
      <c r="AF35" s="17" t="s">
        <v>20</v>
      </c>
      <c r="AG35" s="15"/>
      <c r="AH35" s="29" t="s">
        <v>106</v>
      </c>
      <c r="AI35" s="30">
        <f>+$D$54</f>
        <v>0</v>
      </c>
      <c r="AJ35" s="15"/>
      <c r="AK35" s="15"/>
    </row>
    <row r="36" spans="2:37" s="7" customFormat="1" ht="15">
      <c r="B36" s="57" t="s">
        <v>1</v>
      </c>
      <c r="C36" s="57"/>
      <c r="D36" s="60" t="str">
        <f t="shared" si="1"/>
        <v>S</v>
      </c>
      <c r="E36" s="56" t="str">
        <f t="shared" si="1"/>
        <v>S</v>
      </c>
      <c r="F36" s="60" t="str">
        <f t="shared" si="1"/>
        <v>S</v>
      </c>
      <c r="G36" s="56" t="str">
        <f t="shared" si="1"/>
        <v>S</v>
      </c>
      <c r="H36" s="60" t="str">
        <f t="shared" si="1"/>
        <v>S</v>
      </c>
      <c r="I36" s="56" t="str">
        <f t="shared" si="1"/>
        <v>S</v>
      </c>
      <c r="J36" s="60" t="str">
        <f t="shared" si="1"/>
        <v>S</v>
      </c>
      <c r="K36" s="56" t="str">
        <f t="shared" si="1"/>
        <v>S</v>
      </c>
      <c r="L36" s="60" t="str">
        <f t="shared" si="1"/>
        <v>S</v>
      </c>
      <c r="M36" s="56" t="str">
        <f t="shared" si="1"/>
        <v>S</v>
      </c>
      <c r="N36" s="60" t="str">
        <f t="shared" si="1"/>
        <v>S</v>
      </c>
      <c r="O36" s="56" t="str">
        <f t="shared" si="1"/>
        <v>S</v>
      </c>
      <c r="P36" s="59"/>
      <c r="Q36" s="13"/>
      <c r="R36" s="14"/>
      <c r="S36" s="16" t="s">
        <v>1</v>
      </c>
      <c r="T36" s="16"/>
      <c r="U36" s="17" t="s">
        <v>21</v>
      </c>
      <c r="V36" s="17" t="s">
        <v>22</v>
      </c>
      <c r="W36" s="17" t="s">
        <v>23</v>
      </c>
      <c r="X36" s="17" t="s">
        <v>24</v>
      </c>
      <c r="Y36" s="17" t="s">
        <v>25</v>
      </c>
      <c r="Z36" s="17" t="s">
        <v>26</v>
      </c>
      <c r="AA36" s="17" t="s">
        <v>27</v>
      </c>
      <c r="AB36" s="17" t="s">
        <v>28</v>
      </c>
      <c r="AC36" s="17" t="s">
        <v>29</v>
      </c>
      <c r="AD36" s="17" t="s">
        <v>30</v>
      </c>
      <c r="AE36" s="17" t="s">
        <v>31</v>
      </c>
      <c r="AF36" s="17" t="s">
        <v>32</v>
      </c>
      <c r="AG36" s="15"/>
      <c r="AH36" s="29" t="s">
        <v>107</v>
      </c>
      <c r="AI36" s="30">
        <f>+$D$55</f>
        <v>0</v>
      </c>
      <c r="AJ36" s="15"/>
      <c r="AK36" s="19">
        <f>+AI36-AI35</f>
        <v>0</v>
      </c>
    </row>
    <row r="37" spans="2:37" s="7" customFormat="1" ht="15">
      <c r="B37" s="57" t="s">
        <v>2</v>
      </c>
      <c r="C37" s="57"/>
      <c r="D37" s="60" t="str">
        <f t="shared" si="1"/>
        <v>S</v>
      </c>
      <c r="E37" s="56" t="str">
        <f t="shared" si="1"/>
        <v>S</v>
      </c>
      <c r="F37" s="60" t="str">
        <f t="shared" si="1"/>
        <v>S</v>
      </c>
      <c r="G37" s="56" t="str">
        <f t="shared" si="1"/>
        <v>S</v>
      </c>
      <c r="H37" s="60" t="str">
        <f t="shared" si="1"/>
        <v>S</v>
      </c>
      <c r="I37" s="56" t="str">
        <f t="shared" si="1"/>
        <v>S</v>
      </c>
      <c r="J37" s="60" t="str">
        <f t="shared" si="1"/>
        <v>S</v>
      </c>
      <c r="K37" s="56" t="str">
        <f t="shared" si="1"/>
        <v>S</v>
      </c>
      <c r="L37" s="60" t="str">
        <f t="shared" si="1"/>
        <v>S</v>
      </c>
      <c r="M37" s="56" t="str">
        <f t="shared" si="1"/>
        <v>S</v>
      </c>
      <c r="N37" s="60" t="str">
        <f t="shared" si="1"/>
        <v>S</v>
      </c>
      <c r="O37" s="56" t="str">
        <f t="shared" si="1"/>
        <v>S</v>
      </c>
      <c r="P37" s="59"/>
      <c r="Q37" s="13"/>
      <c r="R37" s="14"/>
      <c r="S37" s="16" t="s">
        <v>2</v>
      </c>
      <c r="T37" s="16"/>
      <c r="U37" s="17" t="s">
        <v>33</v>
      </c>
      <c r="V37" s="17" t="s">
        <v>34</v>
      </c>
      <c r="W37" s="17" t="s">
        <v>35</v>
      </c>
      <c r="X37" s="17" t="s">
        <v>36</v>
      </c>
      <c r="Y37" s="17" t="s">
        <v>37</v>
      </c>
      <c r="Z37" s="17" t="s">
        <v>38</v>
      </c>
      <c r="AA37" s="17" t="s">
        <v>39</v>
      </c>
      <c r="AB37" s="17" t="s">
        <v>40</v>
      </c>
      <c r="AC37" s="17" t="s">
        <v>41</v>
      </c>
      <c r="AD37" s="17" t="s">
        <v>42</v>
      </c>
      <c r="AE37" s="17" t="s">
        <v>43</v>
      </c>
      <c r="AF37" s="17" t="s">
        <v>44</v>
      </c>
      <c r="AG37" s="15"/>
      <c r="AH37" s="29" t="s">
        <v>108</v>
      </c>
      <c r="AI37" s="30">
        <f>+$D$56</f>
        <v>0</v>
      </c>
      <c r="AJ37" s="15"/>
      <c r="AK37" s="19">
        <f aca="true" t="shared" si="2" ref="AK37:AK100">+AI37-AI36</f>
        <v>0</v>
      </c>
    </row>
    <row r="38" spans="2:37" s="7" customFormat="1" ht="15">
      <c r="B38" s="57" t="s">
        <v>3</v>
      </c>
      <c r="C38" s="57"/>
      <c r="D38" s="60" t="str">
        <f t="shared" si="1"/>
        <v>S</v>
      </c>
      <c r="E38" s="56" t="str">
        <f t="shared" si="1"/>
        <v>S</v>
      </c>
      <c r="F38" s="60" t="str">
        <f t="shared" si="1"/>
        <v>S</v>
      </c>
      <c r="G38" s="56" t="str">
        <f t="shared" si="1"/>
        <v>S</v>
      </c>
      <c r="H38" s="60" t="str">
        <f t="shared" si="1"/>
        <v>S</v>
      </c>
      <c r="I38" s="56" t="str">
        <f t="shared" si="1"/>
        <v>S</v>
      </c>
      <c r="J38" s="60" t="str">
        <f t="shared" si="1"/>
        <v>S</v>
      </c>
      <c r="K38" s="56" t="str">
        <f t="shared" si="1"/>
        <v>S</v>
      </c>
      <c r="L38" s="60" t="str">
        <f t="shared" si="1"/>
        <v>S</v>
      </c>
      <c r="M38" s="56" t="str">
        <f t="shared" si="1"/>
        <v>S</v>
      </c>
      <c r="N38" s="60" t="str">
        <f t="shared" si="1"/>
        <v>S</v>
      </c>
      <c r="O38" s="56" t="str">
        <f t="shared" si="1"/>
        <v>S</v>
      </c>
      <c r="P38" s="59"/>
      <c r="Q38" s="13"/>
      <c r="R38" s="14"/>
      <c r="S38" s="16" t="s">
        <v>3</v>
      </c>
      <c r="T38" s="16"/>
      <c r="U38" s="17" t="s">
        <v>45</v>
      </c>
      <c r="V38" s="17" t="s">
        <v>46</v>
      </c>
      <c r="W38" s="17" t="s">
        <v>47</v>
      </c>
      <c r="X38" s="17" t="s">
        <v>48</v>
      </c>
      <c r="Y38" s="17" t="s">
        <v>49</v>
      </c>
      <c r="Z38" s="17" t="s">
        <v>50</v>
      </c>
      <c r="AA38" s="17" t="s">
        <v>51</v>
      </c>
      <c r="AB38" s="17" t="s">
        <v>52</v>
      </c>
      <c r="AC38" s="17" t="s">
        <v>53</v>
      </c>
      <c r="AD38" s="17" t="s">
        <v>54</v>
      </c>
      <c r="AE38" s="17" t="s">
        <v>55</v>
      </c>
      <c r="AF38" s="17" t="s">
        <v>56</v>
      </c>
      <c r="AG38" s="15"/>
      <c r="AH38" s="29" t="s">
        <v>109</v>
      </c>
      <c r="AI38" s="30">
        <f>+$D$57</f>
        <v>0</v>
      </c>
      <c r="AJ38" s="15"/>
      <c r="AK38" s="19">
        <f t="shared" si="2"/>
        <v>0</v>
      </c>
    </row>
    <row r="39" spans="2:37" s="7" customFormat="1" ht="15">
      <c r="B39" s="57" t="s">
        <v>4</v>
      </c>
      <c r="C39" s="57"/>
      <c r="D39" s="60" t="str">
        <f t="shared" si="1"/>
        <v>S</v>
      </c>
      <c r="E39" s="56" t="str">
        <f t="shared" si="1"/>
        <v>S</v>
      </c>
      <c r="F39" s="60" t="str">
        <f t="shared" si="1"/>
        <v>S</v>
      </c>
      <c r="G39" s="56" t="str">
        <f t="shared" si="1"/>
        <v>S</v>
      </c>
      <c r="H39" s="60" t="str">
        <f t="shared" si="1"/>
        <v>S</v>
      </c>
      <c r="I39" s="56" t="str">
        <f t="shared" si="1"/>
        <v>S</v>
      </c>
      <c r="J39" s="60" t="str">
        <f t="shared" si="1"/>
        <v>S</v>
      </c>
      <c r="K39" s="56" t="str">
        <f t="shared" si="1"/>
        <v>S</v>
      </c>
      <c r="L39" s="60" t="str">
        <f t="shared" si="1"/>
        <v>S</v>
      </c>
      <c r="M39" s="56" t="str">
        <f t="shared" si="1"/>
        <v>S</v>
      </c>
      <c r="N39" s="60" t="str">
        <f t="shared" si="1"/>
        <v>S</v>
      </c>
      <c r="O39" s="56" t="str">
        <f t="shared" si="1"/>
        <v>S</v>
      </c>
      <c r="P39" s="59"/>
      <c r="Q39" s="13"/>
      <c r="R39" s="14"/>
      <c r="S39" s="16" t="s">
        <v>4</v>
      </c>
      <c r="T39" s="16"/>
      <c r="U39" s="17" t="s">
        <v>57</v>
      </c>
      <c r="V39" s="17" t="s">
        <v>58</v>
      </c>
      <c r="W39" s="17" t="s">
        <v>59</v>
      </c>
      <c r="X39" s="17" t="s">
        <v>60</v>
      </c>
      <c r="Y39" s="17" t="s">
        <v>61</v>
      </c>
      <c r="Z39" s="17" t="s">
        <v>62</v>
      </c>
      <c r="AA39" s="17" t="s">
        <v>63</v>
      </c>
      <c r="AB39" s="17" t="s">
        <v>64</v>
      </c>
      <c r="AC39" s="17" t="s">
        <v>65</v>
      </c>
      <c r="AD39" s="17" t="s">
        <v>66</v>
      </c>
      <c r="AE39" s="17" t="s">
        <v>67</v>
      </c>
      <c r="AF39" s="17" t="s">
        <v>68</v>
      </c>
      <c r="AG39" s="15"/>
      <c r="AH39" s="29" t="s">
        <v>110</v>
      </c>
      <c r="AI39" s="30">
        <f>+$D$58</f>
        <v>0</v>
      </c>
      <c r="AJ39" s="15"/>
      <c r="AK39" s="19">
        <f t="shared" si="2"/>
        <v>0</v>
      </c>
    </row>
    <row r="40" spans="2:37" s="7" customFormat="1" ht="15">
      <c r="B40" s="57" t="s">
        <v>5</v>
      </c>
      <c r="C40" s="57"/>
      <c r="D40" s="60" t="str">
        <f t="shared" si="1"/>
        <v>S</v>
      </c>
      <c r="E40" s="56" t="str">
        <f t="shared" si="1"/>
        <v>S</v>
      </c>
      <c r="F40" s="60" t="str">
        <f t="shared" si="1"/>
        <v>S</v>
      </c>
      <c r="G40" s="56" t="str">
        <f t="shared" si="1"/>
        <v>S</v>
      </c>
      <c r="H40" s="60" t="str">
        <f t="shared" si="1"/>
        <v>S</v>
      </c>
      <c r="I40" s="56" t="str">
        <f t="shared" si="1"/>
        <v>S</v>
      </c>
      <c r="J40" s="60" t="str">
        <f t="shared" si="1"/>
        <v>S</v>
      </c>
      <c r="K40" s="56" t="str">
        <f t="shared" si="1"/>
        <v>S</v>
      </c>
      <c r="L40" s="60" t="str">
        <f t="shared" si="1"/>
        <v>S</v>
      </c>
      <c r="M40" s="56" t="str">
        <f t="shared" si="1"/>
        <v>S</v>
      </c>
      <c r="N40" s="60" t="str">
        <f t="shared" si="1"/>
        <v>S</v>
      </c>
      <c r="O40" s="56" t="str">
        <f t="shared" si="1"/>
        <v>S</v>
      </c>
      <c r="P40" s="59"/>
      <c r="Q40" s="13"/>
      <c r="R40" s="14"/>
      <c r="S40" s="16" t="s">
        <v>5</v>
      </c>
      <c r="T40" s="16"/>
      <c r="U40" s="17" t="s">
        <v>69</v>
      </c>
      <c r="V40" s="17" t="s">
        <v>70</v>
      </c>
      <c r="W40" s="17" t="s">
        <v>71</v>
      </c>
      <c r="X40" s="17" t="s">
        <v>72</v>
      </c>
      <c r="Y40" s="17" t="s">
        <v>73</v>
      </c>
      <c r="Z40" s="17" t="s">
        <v>74</v>
      </c>
      <c r="AA40" s="17" t="s">
        <v>75</v>
      </c>
      <c r="AB40" s="17" t="s">
        <v>76</v>
      </c>
      <c r="AC40" s="17" t="s">
        <v>77</v>
      </c>
      <c r="AD40" s="17" t="s">
        <v>78</v>
      </c>
      <c r="AE40" s="17" t="s">
        <v>79</v>
      </c>
      <c r="AF40" s="17" t="s">
        <v>80</v>
      </c>
      <c r="AG40" s="15"/>
      <c r="AH40" s="29" t="s">
        <v>111</v>
      </c>
      <c r="AI40" s="30">
        <f>+$D$59</f>
        <v>0</v>
      </c>
      <c r="AJ40" s="15"/>
      <c r="AK40" s="19">
        <f t="shared" si="2"/>
        <v>0</v>
      </c>
    </row>
    <row r="41" spans="2:37" s="7" customFormat="1" ht="15">
      <c r="B41" s="57" t="s">
        <v>6</v>
      </c>
      <c r="C41" s="57"/>
      <c r="D41" s="60" t="str">
        <f t="shared" si="1"/>
        <v>S</v>
      </c>
      <c r="E41" s="56" t="str">
        <f t="shared" si="1"/>
        <v>S</v>
      </c>
      <c r="F41" s="60" t="str">
        <f t="shared" si="1"/>
        <v>S</v>
      </c>
      <c r="G41" s="56" t="str">
        <f t="shared" si="1"/>
        <v>S</v>
      </c>
      <c r="H41" s="60" t="str">
        <f t="shared" si="1"/>
        <v>S</v>
      </c>
      <c r="I41" s="56" t="str">
        <f t="shared" si="1"/>
        <v>S</v>
      </c>
      <c r="J41" s="60" t="str">
        <f t="shared" si="1"/>
        <v>S</v>
      </c>
      <c r="K41" s="56" t="str">
        <f t="shared" si="1"/>
        <v>S</v>
      </c>
      <c r="L41" s="60" t="str">
        <f t="shared" si="1"/>
        <v>S</v>
      </c>
      <c r="M41" s="56" t="str">
        <f t="shared" si="1"/>
        <v>S</v>
      </c>
      <c r="N41" s="60" t="str">
        <f t="shared" si="1"/>
        <v>S</v>
      </c>
      <c r="O41" s="56" t="str">
        <f t="shared" si="1"/>
        <v>S</v>
      </c>
      <c r="P41" s="59"/>
      <c r="Q41" s="13"/>
      <c r="R41" s="14"/>
      <c r="S41" s="16" t="s">
        <v>6</v>
      </c>
      <c r="T41" s="16"/>
      <c r="U41" s="17" t="s">
        <v>81</v>
      </c>
      <c r="V41" s="17" t="s">
        <v>82</v>
      </c>
      <c r="W41" s="17" t="s">
        <v>83</v>
      </c>
      <c r="X41" s="17" t="s">
        <v>84</v>
      </c>
      <c r="Y41" s="17" t="s">
        <v>85</v>
      </c>
      <c r="Z41" s="17" t="s">
        <v>86</v>
      </c>
      <c r="AA41" s="17" t="s">
        <v>87</v>
      </c>
      <c r="AB41" s="17" t="s">
        <v>88</v>
      </c>
      <c r="AC41" s="17" t="s">
        <v>89</v>
      </c>
      <c r="AD41" s="17" t="s">
        <v>90</v>
      </c>
      <c r="AE41" s="17" t="s">
        <v>91</v>
      </c>
      <c r="AF41" s="17" t="s">
        <v>92</v>
      </c>
      <c r="AG41" s="15"/>
      <c r="AH41" s="29" t="s">
        <v>112</v>
      </c>
      <c r="AI41" s="30">
        <f>+$D$60</f>
        <v>0</v>
      </c>
      <c r="AJ41" s="15"/>
      <c r="AK41" s="19">
        <f t="shared" si="2"/>
        <v>0</v>
      </c>
    </row>
    <row r="42" spans="2:37" s="7" customFormat="1" ht="15">
      <c r="B42" s="57" t="s">
        <v>7</v>
      </c>
      <c r="C42" s="57"/>
      <c r="D42" s="60" t="str">
        <f t="shared" si="1"/>
        <v>S</v>
      </c>
      <c r="E42" s="56" t="str">
        <f t="shared" si="1"/>
        <v>S</v>
      </c>
      <c r="F42" s="60" t="str">
        <f t="shared" si="1"/>
        <v>S</v>
      </c>
      <c r="G42" s="56" t="str">
        <f t="shared" si="1"/>
        <v>S</v>
      </c>
      <c r="H42" s="60" t="str">
        <f t="shared" si="1"/>
        <v>S</v>
      </c>
      <c r="I42" s="56" t="str">
        <f t="shared" si="1"/>
        <v>S</v>
      </c>
      <c r="J42" s="60" t="str">
        <f t="shared" si="1"/>
        <v>S</v>
      </c>
      <c r="K42" s="56" t="str">
        <f t="shared" si="1"/>
        <v>S</v>
      </c>
      <c r="L42" s="60" t="str">
        <f t="shared" si="1"/>
        <v>S</v>
      </c>
      <c r="M42" s="56" t="str">
        <f t="shared" si="1"/>
        <v>S</v>
      </c>
      <c r="N42" s="60" t="str">
        <f t="shared" si="1"/>
        <v>S</v>
      </c>
      <c r="O42" s="56" t="str">
        <f t="shared" si="1"/>
        <v>S</v>
      </c>
      <c r="P42" s="59"/>
      <c r="Q42" s="13"/>
      <c r="R42" s="14"/>
      <c r="S42" s="16" t="s">
        <v>7</v>
      </c>
      <c r="T42" s="16"/>
      <c r="U42" s="17" t="s">
        <v>93</v>
      </c>
      <c r="V42" s="17" t="s">
        <v>94</v>
      </c>
      <c r="W42" s="17" t="s">
        <v>95</v>
      </c>
      <c r="X42" s="17" t="s">
        <v>96</v>
      </c>
      <c r="Y42" s="17" t="s">
        <v>97</v>
      </c>
      <c r="Z42" s="17" t="s">
        <v>98</v>
      </c>
      <c r="AA42" s="17" t="s">
        <v>99</v>
      </c>
      <c r="AB42" s="17" t="s">
        <v>100</v>
      </c>
      <c r="AC42" s="17" t="s">
        <v>101</v>
      </c>
      <c r="AD42" s="17" t="s">
        <v>102</v>
      </c>
      <c r="AE42" s="17" t="s">
        <v>103</v>
      </c>
      <c r="AF42" s="17" t="s">
        <v>104</v>
      </c>
      <c r="AG42" s="15"/>
      <c r="AH42" s="29" t="s">
        <v>113</v>
      </c>
      <c r="AI42" s="30">
        <f>+$D$61</f>
        <v>0</v>
      </c>
      <c r="AJ42" s="15"/>
      <c r="AK42" s="19">
        <f t="shared" si="2"/>
        <v>0</v>
      </c>
    </row>
    <row r="43" spans="2:37" s="7" customFormat="1" ht="15">
      <c r="B43" s="57"/>
      <c r="C43" s="5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9" t="s">
        <v>114</v>
      </c>
      <c r="AI43" s="30">
        <f>+$E$54</f>
        <v>0</v>
      </c>
      <c r="AJ43" s="15"/>
      <c r="AK43" s="19">
        <f t="shared" si="2"/>
        <v>0</v>
      </c>
    </row>
    <row r="44" spans="34:37" ht="15">
      <c r="AH44" s="29" t="s">
        <v>115</v>
      </c>
      <c r="AI44" s="30">
        <f>+$E$55</f>
        <v>0</v>
      </c>
      <c r="AK44" s="19">
        <f t="shared" si="2"/>
        <v>0</v>
      </c>
    </row>
    <row r="45" spans="34:37" ht="15">
      <c r="AH45" s="29" t="s">
        <v>116</v>
      </c>
      <c r="AI45" s="30">
        <f>+$E$56</f>
        <v>0</v>
      </c>
      <c r="AK45" s="19">
        <f t="shared" si="2"/>
        <v>0</v>
      </c>
    </row>
    <row r="46" spans="2:37" ht="23.25">
      <c r="B46" s="91" t="s">
        <v>216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S46" s="99" t="s">
        <v>202</v>
      </c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H46" s="29" t="s">
        <v>117</v>
      </c>
      <c r="AI46" s="30">
        <f>+$E$57</f>
        <v>0</v>
      </c>
      <c r="AK46" s="19">
        <f t="shared" si="2"/>
        <v>0</v>
      </c>
    </row>
    <row r="47" spans="2:37" ht="15">
      <c r="B47" s="92" t="s">
        <v>217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H47" s="29" t="s">
        <v>118</v>
      </c>
      <c r="AI47" s="30">
        <f>+$E$58</f>
        <v>0</v>
      </c>
      <c r="AK47" s="19">
        <f t="shared" si="2"/>
        <v>0</v>
      </c>
    </row>
    <row r="48" spans="34:37" ht="15">
      <c r="AH48" s="29" t="s">
        <v>119</v>
      </c>
      <c r="AI48" s="30">
        <f>+$E$59</f>
        <v>0</v>
      </c>
      <c r="AK48" s="19">
        <f t="shared" si="2"/>
        <v>0</v>
      </c>
    </row>
    <row r="49" spans="2:37" ht="15">
      <c r="B49" s="61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AH49" s="29" t="s">
        <v>120</v>
      </c>
      <c r="AI49" s="30">
        <f>+$E$60</f>
        <v>0</v>
      </c>
      <c r="AK49" s="19">
        <f t="shared" si="2"/>
        <v>0</v>
      </c>
    </row>
    <row r="50" spans="2:37" ht="15">
      <c r="B50" s="61"/>
      <c r="C50" s="61"/>
      <c r="D50" s="107" t="s">
        <v>218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62"/>
      <c r="AH50" s="29" t="s">
        <v>121</v>
      </c>
      <c r="AI50" s="30">
        <f>+$E$61</f>
        <v>0</v>
      </c>
      <c r="AK50" s="19">
        <f t="shared" si="2"/>
        <v>0</v>
      </c>
    </row>
    <row r="51" spans="2:37" ht="15">
      <c r="B51" s="6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V51" s="18" t="s">
        <v>105</v>
      </c>
      <c r="AA51" s="18" t="s">
        <v>105</v>
      </c>
      <c r="AB51" s="15" t="s">
        <v>240</v>
      </c>
      <c r="AH51" s="29" t="s">
        <v>122</v>
      </c>
      <c r="AI51" s="30">
        <f>+$F$54</f>
        <v>0</v>
      </c>
      <c r="AK51" s="19">
        <f t="shared" si="2"/>
        <v>0</v>
      </c>
    </row>
    <row r="52" spans="2:37" ht="15">
      <c r="B52" s="61"/>
      <c r="C52" s="61"/>
      <c r="D52" s="61">
        <v>1</v>
      </c>
      <c r="E52" s="61">
        <v>2</v>
      </c>
      <c r="F52" s="61">
        <v>3</v>
      </c>
      <c r="G52" s="61">
        <v>4</v>
      </c>
      <c r="H52" s="61">
        <v>5</v>
      </c>
      <c r="I52" s="61">
        <v>6</v>
      </c>
      <c r="J52" s="61">
        <v>7</v>
      </c>
      <c r="K52" s="61">
        <v>8</v>
      </c>
      <c r="L52" s="61">
        <v>9</v>
      </c>
      <c r="M52" s="61">
        <v>10</v>
      </c>
      <c r="N52" s="61">
        <v>11</v>
      </c>
      <c r="O52" s="61">
        <v>12</v>
      </c>
      <c r="P52" s="62"/>
      <c r="S52" s="15" t="str">
        <f aca="true" t="shared" si="3" ref="S52:U54">+S22</f>
        <v>C+</v>
      </c>
      <c r="T52" s="15">
        <f t="shared" si="3"/>
      </c>
      <c r="U52" s="15">
        <f t="shared" si="3"/>
      </c>
      <c r="V52" s="19" t="e">
        <f>+LOOKUP(U52,AH9:AH109,AI9:AI109)</f>
        <v>#N/A</v>
      </c>
      <c r="X52" s="15" t="str">
        <f aca="true" t="shared" si="4" ref="X52:Z54">+V22</f>
        <v>C+</v>
      </c>
      <c r="Y52" s="15">
        <f t="shared" si="4"/>
      </c>
      <c r="Z52" s="15">
        <f t="shared" si="4"/>
      </c>
      <c r="AA52" s="19" t="e">
        <f>+LOOKUP(Z52,$AH$9:$AH$106,$AI$9:$AI$106)</f>
        <v>#N/A</v>
      </c>
      <c r="AB52" s="19" t="e">
        <f>+V52-AA52</f>
        <v>#N/A</v>
      </c>
      <c r="AH52" s="29" t="s">
        <v>123</v>
      </c>
      <c r="AI52" s="30">
        <f>+$F$55</f>
        <v>0</v>
      </c>
      <c r="AK52" s="19">
        <f t="shared" si="2"/>
        <v>0</v>
      </c>
    </row>
    <row r="53" spans="2:37" ht="1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V53" s="19"/>
      <c r="AA53" s="19"/>
      <c r="AB53" s="19"/>
      <c r="AH53" s="29" t="s">
        <v>124</v>
      </c>
      <c r="AI53" s="30">
        <f>+$F$56</f>
        <v>0</v>
      </c>
      <c r="AK53" s="19">
        <f t="shared" si="2"/>
        <v>0</v>
      </c>
    </row>
    <row r="54" spans="2:37" ht="15">
      <c r="B54" s="61" t="s">
        <v>0</v>
      </c>
      <c r="C54" s="61"/>
      <c r="D54" s="64"/>
      <c r="E54" s="63"/>
      <c r="F54" s="64"/>
      <c r="G54" s="63"/>
      <c r="H54" s="64"/>
      <c r="I54" s="63"/>
      <c r="J54" s="64"/>
      <c r="K54" s="63"/>
      <c r="L54" s="64"/>
      <c r="M54" s="63"/>
      <c r="N54" s="64"/>
      <c r="O54" s="63"/>
      <c r="P54" s="62"/>
      <c r="S54" s="15" t="str">
        <f t="shared" si="3"/>
        <v>C-</v>
      </c>
      <c r="T54" s="15">
        <f t="shared" si="3"/>
      </c>
      <c r="U54" s="15">
        <f t="shared" si="3"/>
      </c>
      <c r="V54" s="19" t="e">
        <f>+LOOKUP(U54,AH9:AH106,AI9:AI106)</f>
        <v>#N/A</v>
      </c>
      <c r="X54" s="15" t="str">
        <f t="shared" si="4"/>
        <v>C-</v>
      </c>
      <c r="Y54" s="15">
        <f t="shared" si="4"/>
      </c>
      <c r="Z54" s="15">
        <f t="shared" si="4"/>
      </c>
      <c r="AA54" s="19" t="e">
        <f>+LOOKUP(Z54,$AH$9:$AH$106,$AI$9:$AI$106)</f>
        <v>#N/A</v>
      </c>
      <c r="AB54" s="19" t="e">
        <f>+V54-AA54</f>
        <v>#N/A</v>
      </c>
      <c r="AC54" s="19"/>
      <c r="AD54" s="19"/>
      <c r="AH54" s="29" t="s">
        <v>125</v>
      </c>
      <c r="AI54" s="30">
        <f>+$F$57</f>
        <v>0</v>
      </c>
      <c r="AK54" s="19">
        <f t="shared" si="2"/>
        <v>0</v>
      </c>
    </row>
    <row r="55" spans="2:37" ht="15">
      <c r="B55" s="61" t="s">
        <v>1</v>
      </c>
      <c r="C55" s="61"/>
      <c r="D55" s="64"/>
      <c r="E55" s="63"/>
      <c r="F55" s="64"/>
      <c r="G55" s="63"/>
      <c r="H55" s="64"/>
      <c r="I55" s="63"/>
      <c r="J55" s="64"/>
      <c r="K55" s="63"/>
      <c r="L55" s="64"/>
      <c r="M55" s="63"/>
      <c r="N55" s="64"/>
      <c r="O55" s="63"/>
      <c r="P55" s="62"/>
      <c r="V55" s="19"/>
      <c r="AA55" s="19"/>
      <c r="AB55" s="19"/>
      <c r="AH55" s="29" t="s">
        <v>126</v>
      </c>
      <c r="AI55" s="30">
        <f>+$F$58</f>
        <v>0</v>
      </c>
      <c r="AK55" s="19">
        <f t="shared" si="2"/>
        <v>0</v>
      </c>
    </row>
    <row r="56" spans="2:37" ht="15">
      <c r="B56" s="61" t="s">
        <v>2</v>
      </c>
      <c r="C56" s="61"/>
      <c r="D56" s="64"/>
      <c r="E56" s="63"/>
      <c r="F56" s="64"/>
      <c r="G56" s="63"/>
      <c r="H56" s="64"/>
      <c r="I56" s="63"/>
      <c r="J56" s="64"/>
      <c r="K56" s="63"/>
      <c r="L56" s="64"/>
      <c r="M56" s="63"/>
      <c r="N56" s="64"/>
      <c r="O56" s="63"/>
      <c r="P56" s="62"/>
      <c r="S56" s="15" t="s">
        <v>241</v>
      </c>
      <c r="V56" s="15" t="e">
        <f>+AB54/AB52</f>
        <v>#N/A</v>
      </c>
      <c r="AH56" s="29" t="s">
        <v>127</v>
      </c>
      <c r="AI56" s="30">
        <f>+$F$59</f>
        <v>0</v>
      </c>
      <c r="AK56" s="19">
        <f t="shared" si="2"/>
        <v>0</v>
      </c>
    </row>
    <row r="57" spans="2:37" ht="15">
      <c r="B57" s="61" t="s">
        <v>3</v>
      </c>
      <c r="C57" s="61"/>
      <c r="D57" s="64"/>
      <c r="E57" s="63"/>
      <c r="F57" s="64"/>
      <c r="G57" s="63"/>
      <c r="H57" s="64"/>
      <c r="I57" s="63"/>
      <c r="J57" s="64"/>
      <c r="K57" s="63"/>
      <c r="L57" s="64"/>
      <c r="M57" s="63"/>
      <c r="N57" s="64"/>
      <c r="O57" s="63"/>
      <c r="P57" s="62"/>
      <c r="S57" s="15" t="s">
        <v>242</v>
      </c>
      <c r="AH57" s="29" t="s">
        <v>128</v>
      </c>
      <c r="AI57" s="30">
        <f>+$F$60</f>
        <v>0</v>
      </c>
      <c r="AK57" s="19">
        <f t="shared" si="2"/>
        <v>0</v>
      </c>
    </row>
    <row r="58" spans="2:37" ht="15">
      <c r="B58" s="61" t="s">
        <v>4</v>
      </c>
      <c r="C58" s="61"/>
      <c r="D58" s="64"/>
      <c r="E58" s="63"/>
      <c r="F58" s="64"/>
      <c r="G58" s="63"/>
      <c r="H58" s="64"/>
      <c r="I58" s="63"/>
      <c r="J58" s="64"/>
      <c r="K58" s="63"/>
      <c r="L58" s="64"/>
      <c r="M58" s="63"/>
      <c r="N58" s="64"/>
      <c r="O58" s="63"/>
      <c r="P58" s="62"/>
      <c r="AH58" s="29" t="s">
        <v>129</v>
      </c>
      <c r="AI58" s="30">
        <f>+$F$61</f>
        <v>0</v>
      </c>
      <c r="AK58" s="19">
        <f t="shared" si="2"/>
        <v>0</v>
      </c>
    </row>
    <row r="59" spans="2:37" ht="15">
      <c r="B59" s="61" t="s">
        <v>5</v>
      </c>
      <c r="C59" s="61"/>
      <c r="D59" s="64"/>
      <c r="E59" s="63"/>
      <c r="F59" s="64"/>
      <c r="G59" s="63"/>
      <c r="H59" s="64"/>
      <c r="I59" s="63"/>
      <c r="J59" s="64"/>
      <c r="K59" s="63"/>
      <c r="L59" s="64"/>
      <c r="M59" s="63"/>
      <c r="N59" s="64"/>
      <c r="O59" s="63"/>
      <c r="P59" s="62"/>
      <c r="T59" s="15" t="s">
        <v>224</v>
      </c>
      <c r="AH59" s="29" t="s">
        <v>130</v>
      </c>
      <c r="AI59" s="30">
        <f>+$G$54</f>
        <v>0</v>
      </c>
      <c r="AK59" s="19">
        <f t="shared" si="2"/>
        <v>0</v>
      </c>
    </row>
    <row r="60" spans="2:37" ht="15">
      <c r="B60" s="61" t="s">
        <v>6</v>
      </c>
      <c r="C60" s="61"/>
      <c r="D60" s="64"/>
      <c r="E60" s="63"/>
      <c r="F60" s="64"/>
      <c r="G60" s="63"/>
      <c r="H60" s="64"/>
      <c r="I60" s="63"/>
      <c r="J60" s="64"/>
      <c r="K60" s="63"/>
      <c r="L60" s="64"/>
      <c r="M60" s="63"/>
      <c r="N60" s="64"/>
      <c r="O60" s="63"/>
      <c r="P60" s="62"/>
      <c r="AH60" s="29" t="s">
        <v>131</v>
      </c>
      <c r="AI60" s="30">
        <f>+$G$55</f>
        <v>0</v>
      </c>
      <c r="AK60" s="19">
        <f t="shared" si="2"/>
        <v>0</v>
      </c>
    </row>
    <row r="61" spans="2:37" ht="15">
      <c r="B61" s="61" t="s">
        <v>7</v>
      </c>
      <c r="C61" s="61"/>
      <c r="D61" s="64"/>
      <c r="E61" s="63"/>
      <c r="F61" s="64"/>
      <c r="G61" s="63"/>
      <c r="H61" s="64"/>
      <c r="I61" s="63"/>
      <c r="J61" s="64"/>
      <c r="K61" s="63"/>
      <c r="L61" s="64"/>
      <c r="M61" s="63"/>
      <c r="N61" s="64"/>
      <c r="O61" s="63"/>
      <c r="P61" s="62"/>
      <c r="T61" s="15" t="s">
        <v>225</v>
      </c>
      <c r="V61" s="15">
        <f>0.6*AB56</f>
        <v>0</v>
      </c>
      <c r="AH61" s="29" t="s">
        <v>132</v>
      </c>
      <c r="AI61" s="30">
        <f>+$G$56</f>
        <v>0</v>
      </c>
      <c r="AK61" s="19">
        <f t="shared" si="2"/>
        <v>0</v>
      </c>
    </row>
    <row r="62" spans="2:37" ht="4.5" customHeight="1">
      <c r="B62" s="61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AH62" s="29" t="s">
        <v>133</v>
      </c>
      <c r="AI62" s="30">
        <f>+$G$57</f>
        <v>0</v>
      </c>
      <c r="AK62" s="19">
        <f t="shared" si="2"/>
        <v>0</v>
      </c>
    </row>
    <row r="63" spans="2:37" ht="4.5" customHeight="1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15" t="s">
        <v>226</v>
      </c>
      <c r="V63" s="19">
        <f>0.6*(AA53)</f>
        <v>0</v>
      </c>
      <c r="W63" s="15" t="s">
        <v>228</v>
      </c>
      <c r="AH63" s="29" t="s">
        <v>134</v>
      </c>
      <c r="AI63" s="30">
        <f>+$G$58</f>
        <v>0</v>
      </c>
      <c r="AK63" s="19">
        <f t="shared" si="2"/>
        <v>0</v>
      </c>
    </row>
    <row r="64" spans="2:37" s="6" customFormat="1" ht="4.5" customHeight="1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14"/>
      <c r="R64" s="14"/>
      <c r="S64" s="15"/>
      <c r="T64" s="15" t="s">
        <v>227</v>
      </c>
      <c r="U64" s="15"/>
      <c r="V64" s="19">
        <f>0.7*AA53</f>
        <v>0</v>
      </c>
      <c r="W64" s="15" t="s">
        <v>229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29" t="s">
        <v>135</v>
      </c>
      <c r="AI64" s="30">
        <f>+$G$59</f>
        <v>0</v>
      </c>
      <c r="AJ64" s="15"/>
      <c r="AK64" s="19">
        <f t="shared" si="2"/>
        <v>0</v>
      </c>
    </row>
    <row r="65" spans="17:37" s="6" customFormat="1" ht="4.5" customHeight="1">
      <c r="Q65" s="14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29" t="s">
        <v>136</v>
      </c>
      <c r="AI65" s="30">
        <f>+$G$60</f>
        <v>0</v>
      </c>
      <c r="AJ65" s="15"/>
      <c r="AK65" s="19">
        <f t="shared" si="2"/>
        <v>0</v>
      </c>
    </row>
    <row r="66" spans="2:37" s="8" customFormat="1" ht="23.25">
      <c r="B66" s="83" t="s">
        <v>204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14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29" t="s">
        <v>137</v>
      </c>
      <c r="AI66" s="30">
        <f>+$G$61</f>
        <v>0</v>
      </c>
      <c r="AJ66" s="15"/>
      <c r="AK66" s="19">
        <f t="shared" si="2"/>
        <v>0</v>
      </c>
    </row>
    <row r="67" spans="2:37" s="8" customFormat="1" ht="15">
      <c r="B67" s="106" t="s">
        <v>219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4"/>
      <c r="R67" s="14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29" t="s">
        <v>138</v>
      </c>
      <c r="AI67" s="30">
        <f>+$H$54</f>
        <v>0</v>
      </c>
      <c r="AJ67" s="15"/>
      <c r="AK67" s="19">
        <f t="shared" si="2"/>
        <v>0</v>
      </c>
    </row>
    <row r="68" spans="2:37" s="8" customFormat="1" ht="4.5" customHeight="1">
      <c r="B68" s="9"/>
      <c r="C68" s="9"/>
      <c r="Q68" s="14"/>
      <c r="R68" s="14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29" t="s">
        <v>139</v>
      </c>
      <c r="AI68" s="30">
        <f>+$H$55</f>
        <v>0</v>
      </c>
      <c r="AJ68" s="15"/>
      <c r="AK68" s="19">
        <f t="shared" si="2"/>
        <v>0</v>
      </c>
    </row>
    <row r="69" spans="2:37" s="7" customFormat="1" ht="4.5" customHeight="1">
      <c r="B69" s="10"/>
      <c r="C69" s="10"/>
      <c r="Q69" s="13"/>
      <c r="R69" s="1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29" t="s">
        <v>140</v>
      </c>
      <c r="AI69" s="30">
        <f>+$H$56</f>
        <v>0</v>
      </c>
      <c r="AJ69" s="15"/>
      <c r="AK69" s="19">
        <f t="shared" si="2"/>
        <v>0</v>
      </c>
    </row>
    <row r="70" spans="2:37" s="7" customFormat="1" ht="15">
      <c r="B70" s="10"/>
      <c r="C70" s="10"/>
      <c r="D70" s="26" t="s">
        <v>220</v>
      </c>
      <c r="E70" s="11"/>
      <c r="F70" s="11"/>
      <c r="G70" s="12"/>
      <c r="I70" s="87" t="e">
        <f>+IF(V56&lt;0.25,"OK","NO")</f>
        <v>#N/A</v>
      </c>
      <c r="J70" s="88"/>
      <c r="K70" s="89"/>
      <c r="Q70" s="13"/>
      <c r="R70" s="14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29" t="s">
        <v>205</v>
      </c>
      <c r="AI70" s="30">
        <f>+$H$57</f>
        <v>0</v>
      </c>
      <c r="AJ70" s="15"/>
      <c r="AK70" s="19">
        <f t="shared" si="2"/>
        <v>0</v>
      </c>
    </row>
    <row r="71" spans="2:37" s="7" customFormat="1" ht="15">
      <c r="B71" s="10"/>
      <c r="C71" s="10"/>
      <c r="D71" s="26" t="s">
        <v>221</v>
      </c>
      <c r="E71" s="11"/>
      <c r="F71" s="11"/>
      <c r="G71" s="12"/>
      <c r="I71" s="87" t="e">
        <f>+IF(AB52&gt;0.8,"OK","NO")</f>
        <v>#N/A</v>
      </c>
      <c r="J71" s="88"/>
      <c r="K71" s="89"/>
      <c r="Q71" s="13"/>
      <c r="R71" s="1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29" t="s">
        <v>206</v>
      </c>
      <c r="AI71" s="30">
        <f>+$H$58</f>
        <v>0</v>
      </c>
      <c r="AJ71" s="15"/>
      <c r="AK71" s="19">
        <f t="shared" si="2"/>
        <v>0</v>
      </c>
    </row>
    <row r="72" spans="2:37" s="7" customFormat="1" ht="4.5" customHeight="1">
      <c r="B72" s="10"/>
      <c r="C72" s="10"/>
      <c r="Q72" s="13"/>
      <c r="R72" s="14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29" t="s">
        <v>141</v>
      </c>
      <c r="AI72" s="30">
        <f>+$H$59</f>
        <v>0</v>
      </c>
      <c r="AJ72" s="15"/>
      <c r="AK72" s="19">
        <f t="shared" si="2"/>
        <v>0</v>
      </c>
    </row>
    <row r="73" spans="2:37" s="7" customFormat="1" ht="4.5" customHeight="1">
      <c r="B73" s="10"/>
      <c r="C73" s="10"/>
      <c r="Q73" s="13"/>
      <c r="R73" s="14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29" t="s">
        <v>142</v>
      </c>
      <c r="AI73" s="30">
        <f>+$H$60</f>
        <v>0</v>
      </c>
      <c r="AJ73" s="15"/>
      <c r="AK73" s="19">
        <f t="shared" si="2"/>
        <v>0</v>
      </c>
    </row>
    <row r="74" spans="2:37" s="7" customFormat="1" ht="4.5" customHeight="1">
      <c r="B74" s="10"/>
      <c r="C74" s="10"/>
      <c r="Q74" s="13"/>
      <c r="R74" s="14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29" t="s">
        <v>143</v>
      </c>
      <c r="AI74" s="30">
        <f>+$H$61</f>
        <v>0</v>
      </c>
      <c r="AJ74" s="15"/>
      <c r="AK74" s="19">
        <f t="shared" si="2"/>
        <v>0</v>
      </c>
    </row>
    <row r="75" spans="2:37" s="8" customFormat="1" ht="23.25">
      <c r="B75" s="83" t="s">
        <v>222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14"/>
      <c r="R75" s="1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29" t="s">
        <v>144</v>
      </c>
      <c r="AI75" s="30">
        <f>+$I$54</f>
        <v>0</v>
      </c>
      <c r="AJ75" s="15"/>
      <c r="AK75" s="19">
        <f t="shared" si="2"/>
        <v>0</v>
      </c>
    </row>
    <row r="76" spans="2:37" s="8" customFormat="1" ht="4.5" customHeigh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14"/>
      <c r="R76" s="14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29" t="s">
        <v>145</v>
      </c>
      <c r="AI76" s="30">
        <f>+$I$55</f>
        <v>0</v>
      </c>
      <c r="AJ76" s="15"/>
      <c r="AK76" s="19">
        <f t="shared" si="2"/>
        <v>0</v>
      </c>
    </row>
    <row r="77" spans="2:37" s="7" customFormat="1" ht="4.5" customHeight="1">
      <c r="B77" s="10"/>
      <c r="C77" s="10"/>
      <c r="Q77" s="13"/>
      <c r="R77" s="1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29" t="s">
        <v>146</v>
      </c>
      <c r="AI77" s="30">
        <f>+$I$56</f>
        <v>0</v>
      </c>
      <c r="AJ77" s="15"/>
      <c r="AK77" s="19">
        <f t="shared" si="2"/>
        <v>0</v>
      </c>
    </row>
    <row r="78" spans="2:37" s="7" customFormat="1" ht="4.5" customHeight="1">
      <c r="B78" s="10"/>
      <c r="C78" s="10"/>
      <c r="Q78" s="13"/>
      <c r="R78" s="1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29" t="s">
        <v>147</v>
      </c>
      <c r="AI78" s="30">
        <f>+$I$57</f>
        <v>0</v>
      </c>
      <c r="AJ78" s="15"/>
      <c r="AK78" s="19">
        <f t="shared" si="2"/>
        <v>0</v>
      </c>
    </row>
    <row r="79" spans="2:37" s="7" customFormat="1" ht="15">
      <c r="B79" s="53"/>
      <c r="C79" s="53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3"/>
      <c r="R79" s="14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29" t="s">
        <v>148</v>
      </c>
      <c r="AI79" s="30">
        <f>+$I$58</f>
        <v>0</v>
      </c>
      <c r="AJ79" s="15"/>
      <c r="AK79" s="19">
        <f t="shared" si="2"/>
        <v>0</v>
      </c>
    </row>
    <row r="80" spans="2:37" s="7" customFormat="1" ht="15">
      <c r="B80" s="53"/>
      <c r="C80" s="53"/>
      <c r="D80" s="66" t="s">
        <v>203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  <c r="Q80" s="13"/>
      <c r="R80" s="14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29" t="s">
        <v>149</v>
      </c>
      <c r="AI80" s="30">
        <f>+$I$59</f>
        <v>0</v>
      </c>
      <c r="AJ80" s="15"/>
      <c r="AK80" s="19">
        <f t="shared" si="2"/>
        <v>0</v>
      </c>
    </row>
    <row r="81" spans="2:37" s="7" customFormat="1" ht="15">
      <c r="B81" s="53"/>
      <c r="C81" s="53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3"/>
      <c r="R81" s="14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29" t="s">
        <v>150</v>
      </c>
      <c r="AI81" s="30">
        <f>+$I$60</f>
        <v>0</v>
      </c>
      <c r="AJ81" s="15"/>
      <c r="AK81" s="19">
        <f t="shared" si="2"/>
        <v>0</v>
      </c>
    </row>
    <row r="82" spans="2:37" s="7" customFormat="1" ht="15">
      <c r="B82" s="53"/>
      <c r="C82" s="53"/>
      <c r="D82" s="53">
        <v>1</v>
      </c>
      <c r="E82" s="53">
        <v>2</v>
      </c>
      <c r="F82" s="53">
        <v>3</v>
      </c>
      <c r="G82" s="53">
        <v>4</v>
      </c>
      <c r="H82" s="53">
        <v>5</v>
      </c>
      <c r="I82" s="53">
        <v>6</v>
      </c>
      <c r="J82" s="53">
        <v>7</v>
      </c>
      <c r="K82" s="53">
        <v>8</v>
      </c>
      <c r="L82" s="53">
        <v>9</v>
      </c>
      <c r="M82" s="53">
        <v>10</v>
      </c>
      <c r="N82" s="53">
        <v>11</v>
      </c>
      <c r="O82" s="53">
        <v>12</v>
      </c>
      <c r="P82" s="55"/>
      <c r="Q82" s="13"/>
      <c r="R82" s="14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29" t="s">
        <v>151</v>
      </c>
      <c r="AI82" s="30">
        <f>+$I$61</f>
        <v>0</v>
      </c>
      <c r="AJ82" s="15"/>
      <c r="AK82" s="19">
        <f t="shared" si="2"/>
        <v>0</v>
      </c>
    </row>
    <row r="83" spans="2:37" s="7" customFormat="1" ht="1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5"/>
      <c r="Q83" s="13"/>
      <c r="R83" s="14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29" t="s">
        <v>152</v>
      </c>
      <c r="AI83" s="30">
        <f>+$J$54</f>
        <v>0</v>
      </c>
      <c r="AJ83" s="15"/>
      <c r="AK83" s="19">
        <f t="shared" si="2"/>
        <v>0</v>
      </c>
    </row>
    <row r="84" spans="2:37" s="7" customFormat="1" ht="15">
      <c r="B84" s="53" t="s">
        <v>0</v>
      </c>
      <c r="C84" s="53"/>
      <c r="D84" s="71">
        <f>+M99</f>
      </c>
      <c r="E84" s="72"/>
      <c r="F84" s="71">
        <f>+M107</f>
      </c>
      <c r="G84" s="72"/>
      <c r="H84" s="71">
        <f>+M115</f>
      </c>
      <c r="I84" s="72"/>
      <c r="J84" s="71">
        <f>+M123</f>
      </c>
      <c r="K84" s="72"/>
      <c r="L84" s="71">
        <f>+M131</f>
      </c>
      <c r="M84" s="72"/>
      <c r="N84" s="71">
        <f>+M139</f>
      </c>
      <c r="O84" s="72"/>
      <c r="P84" s="55"/>
      <c r="Q84" s="13"/>
      <c r="R84" s="14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29" t="s">
        <v>153</v>
      </c>
      <c r="AI84" s="30">
        <f>+$J$55</f>
        <v>0</v>
      </c>
      <c r="AJ84" s="15"/>
      <c r="AK84" s="19">
        <f t="shared" si="2"/>
        <v>0</v>
      </c>
    </row>
    <row r="85" spans="2:37" s="7" customFormat="1" ht="15">
      <c r="B85" s="53" t="s">
        <v>1</v>
      </c>
      <c r="C85" s="53"/>
      <c r="D85" s="71">
        <f aca="true" t="shared" si="5" ref="D85:D91">+M100</f>
      </c>
      <c r="E85" s="72"/>
      <c r="F85" s="71">
        <f aca="true" t="shared" si="6" ref="F85:F91">+M108</f>
      </c>
      <c r="G85" s="72"/>
      <c r="H85" s="71">
        <f aca="true" t="shared" si="7" ref="H85:H91">+M116</f>
      </c>
      <c r="I85" s="72"/>
      <c r="J85" s="71">
        <f aca="true" t="shared" si="8" ref="J85:J91">+M124</f>
      </c>
      <c r="K85" s="72"/>
      <c r="L85" s="71">
        <f aca="true" t="shared" si="9" ref="L85:L91">+M132</f>
      </c>
      <c r="M85" s="72"/>
      <c r="N85" s="71">
        <f aca="true" t="shared" si="10" ref="N85:N91">+M140</f>
      </c>
      <c r="O85" s="72"/>
      <c r="P85" s="55"/>
      <c r="Q85" s="13"/>
      <c r="R85" s="1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29" t="s">
        <v>154</v>
      </c>
      <c r="AI85" s="30">
        <f>+$J$56</f>
        <v>0</v>
      </c>
      <c r="AJ85" s="15"/>
      <c r="AK85" s="19">
        <f t="shared" si="2"/>
        <v>0</v>
      </c>
    </row>
    <row r="86" spans="2:37" s="7" customFormat="1" ht="15">
      <c r="B86" s="53" t="s">
        <v>2</v>
      </c>
      <c r="C86" s="53"/>
      <c r="D86" s="71">
        <f t="shared" si="5"/>
      </c>
      <c r="E86" s="72"/>
      <c r="F86" s="71">
        <f t="shared" si="6"/>
      </c>
      <c r="G86" s="72"/>
      <c r="H86" s="71">
        <f t="shared" si="7"/>
      </c>
      <c r="I86" s="72"/>
      <c r="J86" s="71">
        <f t="shared" si="8"/>
      </c>
      <c r="K86" s="72"/>
      <c r="L86" s="71">
        <f t="shared" si="9"/>
      </c>
      <c r="M86" s="72"/>
      <c r="N86" s="71">
        <f t="shared" si="10"/>
      </c>
      <c r="O86" s="72"/>
      <c r="P86" s="55"/>
      <c r="Q86" s="13"/>
      <c r="R86" s="14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29" t="s">
        <v>155</v>
      </c>
      <c r="AI86" s="30">
        <f>+$J$57</f>
        <v>0</v>
      </c>
      <c r="AJ86" s="15"/>
      <c r="AK86" s="19">
        <f t="shared" si="2"/>
        <v>0</v>
      </c>
    </row>
    <row r="87" spans="2:37" s="7" customFormat="1" ht="15">
      <c r="B87" s="53" t="s">
        <v>3</v>
      </c>
      <c r="C87" s="53"/>
      <c r="D87" s="71">
        <f t="shared" si="5"/>
      </c>
      <c r="E87" s="72"/>
      <c r="F87" s="71">
        <f t="shared" si="6"/>
      </c>
      <c r="G87" s="72"/>
      <c r="H87" s="71">
        <f t="shared" si="7"/>
      </c>
      <c r="I87" s="72"/>
      <c r="J87" s="71">
        <f t="shared" si="8"/>
      </c>
      <c r="K87" s="72"/>
      <c r="L87" s="71">
        <f t="shared" si="9"/>
      </c>
      <c r="M87" s="72"/>
      <c r="N87" s="71">
        <f t="shared" si="10"/>
      </c>
      <c r="O87" s="72"/>
      <c r="P87" s="55"/>
      <c r="Q87" s="13"/>
      <c r="R87" s="14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29" t="s">
        <v>156</v>
      </c>
      <c r="AI87" s="30">
        <f>+$J$58</f>
        <v>0</v>
      </c>
      <c r="AJ87" s="15"/>
      <c r="AK87" s="19">
        <f t="shared" si="2"/>
        <v>0</v>
      </c>
    </row>
    <row r="88" spans="2:37" s="7" customFormat="1" ht="15">
      <c r="B88" s="53" t="s">
        <v>4</v>
      </c>
      <c r="C88" s="53"/>
      <c r="D88" s="71">
        <f t="shared" si="5"/>
      </c>
      <c r="E88" s="72"/>
      <c r="F88" s="71">
        <f t="shared" si="6"/>
      </c>
      <c r="G88" s="72"/>
      <c r="H88" s="71">
        <f t="shared" si="7"/>
      </c>
      <c r="I88" s="72"/>
      <c r="J88" s="71">
        <f t="shared" si="8"/>
      </c>
      <c r="K88" s="72"/>
      <c r="L88" s="71">
        <f t="shared" si="9"/>
      </c>
      <c r="M88" s="72"/>
      <c r="N88" s="71">
        <f t="shared" si="10"/>
      </c>
      <c r="O88" s="72"/>
      <c r="P88" s="55"/>
      <c r="Q88" s="13"/>
      <c r="R88" s="14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29" t="s">
        <v>157</v>
      </c>
      <c r="AI88" s="30">
        <f>+$J$59</f>
        <v>0</v>
      </c>
      <c r="AJ88" s="15"/>
      <c r="AK88" s="19">
        <f t="shared" si="2"/>
        <v>0</v>
      </c>
    </row>
    <row r="89" spans="2:37" s="7" customFormat="1" ht="15">
      <c r="B89" s="53" t="s">
        <v>5</v>
      </c>
      <c r="C89" s="53"/>
      <c r="D89" s="71">
        <f t="shared" si="5"/>
      </c>
      <c r="E89" s="72"/>
      <c r="F89" s="71">
        <f t="shared" si="6"/>
      </c>
      <c r="G89" s="72"/>
      <c r="H89" s="71">
        <f t="shared" si="7"/>
      </c>
      <c r="I89" s="72"/>
      <c r="J89" s="71">
        <f t="shared" si="8"/>
      </c>
      <c r="K89" s="72"/>
      <c r="L89" s="71">
        <f t="shared" si="9"/>
      </c>
      <c r="M89" s="72"/>
      <c r="N89" s="71">
        <f t="shared" si="10"/>
      </c>
      <c r="O89" s="72"/>
      <c r="P89" s="55"/>
      <c r="Q89" s="13"/>
      <c r="R89" s="14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29" t="s">
        <v>158</v>
      </c>
      <c r="AI89" s="30">
        <f>+$J$60</f>
        <v>0</v>
      </c>
      <c r="AJ89" s="15"/>
      <c r="AK89" s="19">
        <f t="shared" si="2"/>
        <v>0</v>
      </c>
    </row>
    <row r="90" spans="2:37" s="7" customFormat="1" ht="15">
      <c r="B90" s="53" t="s">
        <v>6</v>
      </c>
      <c r="C90" s="53"/>
      <c r="D90" s="71">
        <f t="shared" si="5"/>
      </c>
      <c r="E90" s="72"/>
      <c r="F90" s="71">
        <f t="shared" si="6"/>
      </c>
      <c r="G90" s="72"/>
      <c r="H90" s="71">
        <f t="shared" si="7"/>
      </c>
      <c r="I90" s="72"/>
      <c r="J90" s="71">
        <f t="shared" si="8"/>
      </c>
      <c r="K90" s="72"/>
      <c r="L90" s="71">
        <f t="shared" si="9"/>
      </c>
      <c r="M90" s="72"/>
      <c r="N90" s="71">
        <f t="shared" si="10"/>
      </c>
      <c r="O90" s="72"/>
      <c r="P90" s="55"/>
      <c r="Q90" s="13"/>
      <c r="R90" s="14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29" t="s">
        <v>159</v>
      </c>
      <c r="AI90" s="30">
        <f>+$J$61</f>
        <v>0</v>
      </c>
      <c r="AJ90" s="15"/>
      <c r="AK90" s="19">
        <f t="shared" si="2"/>
        <v>0</v>
      </c>
    </row>
    <row r="91" spans="2:37" s="7" customFormat="1" ht="15">
      <c r="B91" s="53" t="s">
        <v>7</v>
      </c>
      <c r="C91" s="53"/>
      <c r="D91" s="71">
        <f t="shared" si="5"/>
      </c>
      <c r="E91" s="72"/>
      <c r="F91" s="71">
        <f t="shared" si="6"/>
      </c>
      <c r="G91" s="72"/>
      <c r="H91" s="71">
        <f t="shared" si="7"/>
      </c>
      <c r="I91" s="72"/>
      <c r="J91" s="71">
        <f t="shared" si="8"/>
      </c>
      <c r="K91" s="72"/>
      <c r="L91" s="71">
        <f t="shared" si="9"/>
      </c>
      <c r="M91" s="72"/>
      <c r="N91" s="71">
        <f t="shared" si="10"/>
      </c>
      <c r="O91" s="72"/>
      <c r="P91" s="55"/>
      <c r="Q91" s="13"/>
      <c r="R91" s="14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29" t="s">
        <v>160</v>
      </c>
      <c r="AI91" s="30">
        <f>+$K$54</f>
        <v>0</v>
      </c>
      <c r="AJ91" s="15"/>
      <c r="AK91" s="19">
        <f t="shared" si="2"/>
        <v>0</v>
      </c>
    </row>
    <row r="92" spans="2:37" s="7" customFormat="1" ht="4.5" customHeight="1">
      <c r="B92" s="53"/>
      <c r="C92" s="53"/>
      <c r="D92" s="53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13"/>
      <c r="R92" s="1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29" t="s">
        <v>161</v>
      </c>
      <c r="AI92" s="30">
        <f>+$K$55</f>
        <v>0</v>
      </c>
      <c r="AJ92" s="15"/>
      <c r="AK92" s="19">
        <f t="shared" si="2"/>
        <v>0</v>
      </c>
    </row>
    <row r="93" spans="2:37" s="7" customFormat="1" ht="4.5" customHeight="1">
      <c r="B93" s="53"/>
      <c r="C93" s="53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13"/>
      <c r="R93" s="14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29" t="s">
        <v>162</v>
      </c>
      <c r="AI93" s="30">
        <f>+$K$56</f>
        <v>0</v>
      </c>
      <c r="AJ93" s="15"/>
      <c r="AK93" s="19">
        <f t="shared" si="2"/>
        <v>0</v>
      </c>
    </row>
    <row r="94" spans="2:37" s="8" customFormat="1" ht="15">
      <c r="B94" s="10"/>
      <c r="C94" s="1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4"/>
      <c r="R94" s="14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29" t="s">
        <v>163</v>
      </c>
      <c r="AI94" s="30">
        <f>+$K$57</f>
        <v>0</v>
      </c>
      <c r="AJ94" s="15"/>
      <c r="AK94" s="19">
        <f t="shared" si="2"/>
        <v>0</v>
      </c>
    </row>
    <row r="95" spans="2:37" s="8" customFormat="1" ht="15">
      <c r="B95" s="10"/>
      <c r="C95" s="1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4"/>
      <c r="R95" s="14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29" t="s">
        <v>164</v>
      </c>
      <c r="AI95" s="30">
        <f>+$K$58</f>
        <v>0</v>
      </c>
      <c r="AJ95" s="15"/>
      <c r="AK95" s="19">
        <f t="shared" si="2"/>
        <v>0</v>
      </c>
    </row>
    <row r="96" spans="2:37" s="7" customFormat="1" ht="15">
      <c r="B96" s="32"/>
      <c r="C96" s="33"/>
      <c r="D96" s="73" t="s">
        <v>223</v>
      </c>
      <c r="E96" s="74"/>
      <c r="F96" s="80" t="s">
        <v>230</v>
      </c>
      <c r="G96" s="81"/>
      <c r="H96" s="82"/>
      <c r="I96" s="73" t="s">
        <v>231</v>
      </c>
      <c r="J96" s="74"/>
      <c r="K96" s="75" t="s">
        <v>243</v>
      </c>
      <c r="L96" s="76"/>
      <c r="M96" s="75" t="s">
        <v>207</v>
      </c>
      <c r="N96" s="76"/>
      <c r="O96" s="32"/>
      <c r="P96" s="32"/>
      <c r="Q96" s="13"/>
      <c r="R96" s="14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29" t="s">
        <v>165</v>
      </c>
      <c r="AI96" s="30">
        <f>+$K$59</f>
        <v>0</v>
      </c>
      <c r="AJ96" s="15"/>
      <c r="AK96" s="19">
        <f t="shared" si="2"/>
        <v>0</v>
      </c>
    </row>
    <row r="97" spans="2:37" s="7" customFormat="1" ht="15">
      <c r="B97" s="37"/>
      <c r="C97" s="37"/>
      <c r="D97" s="43" t="s">
        <v>235</v>
      </c>
      <c r="E97" s="43" t="s">
        <v>236</v>
      </c>
      <c r="F97" s="47"/>
      <c r="G97" s="48"/>
      <c r="H97" s="49"/>
      <c r="I97" s="43" t="s">
        <v>235</v>
      </c>
      <c r="J97" s="43" t="s">
        <v>236</v>
      </c>
      <c r="K97" s="44"/>
      <c r="L97" s="45"/>
      <c r="M97" s="44"/>
      <c r="N97" s="45"/>
      <c r="O97" s="37"/>
      <c r="P97" s="37"/>
      <c r="Q97" s="13"/>
      <c r="R97" s="14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29" t="s">
        <v>166</v>
      </c>
      <c r="AI97" s="30">
        <f>+$K$60</f>
        <v>0</v>
      </c>
      <c r="AJ97" s="15"/>
      <c r="AK97" s="19">
        <f t="shared" si="2"/>
        <v>0</v>
      </c>
    </row>
    <row r="98" spans="2:37" s="7" customFormat="1" ht="15">
      <c r="B98" s="38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13"/>
      <c r="R98" s="14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29" t="s">
        <v>167</v>
      </c>
      <c r="AI98" s="30">
        <f>+$K$61</f>
        <v>0</v>
      </c>
      <c r="AJ98" s="15"/>
      <c r="AK98" s="19">
        <f t="shared" si="2"/>
        <v>0</v>
      </c>
    </row>
    <row r="99" spans="2:37" s="7" customFormat="1" ht="15">
      <c r="B99" s="38"/>
      <c r="C99" s="38"/>
      <c r="D99" s="41" t="s">
        <v>106</v>
      </c>
      <c r="E99" s="41" t="s">
        <v>114</v>
      </c>
      <c r="F99" s="77"/>
      <c r="G99" s="78"/>
      <c r="H99" s="79"/>
      <c r="I99" s="42">
        <f aca="true" t="shared" si="11" ref="I99:J106">+D54</f>
        <v>0</v>
      </c>
      <c r="J99" s="42">
        <f t="shared" si="11"/>
        <v>0</v>
      </c>
      <c r="K99" s="67">
        <f>+IF(I99&lt;&gt;0,(I99-J99),"")</f>
      </c>
      <c r="L99" s="68"/>
      <c r="M99" s="69">
        <f>+IF(K99="","",IF(K99&lt;0.4,"NEG",IF(K99&gt;=0.6,"POS","DUD")))</f>
      </c>
      <c r="N99" s="70"/>
      <c r="O99" s="37"/>
      <c r="P99" s="37"/>
      <c r="Q99" s="13"/>
      <c r="R99" s="14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29" t="s">
        <v>168</v>
      </c>
      <c r="AI99" s="30">
        <f>+$L$54</f>
        <v>0</v>
      </c>
      <c r="AJ99" s="15"/>
      <c r="AK99" s="19">
        <f t="shared" si="2"/>
        <v>0</v>
      </c>
    </row>
    <row r="100" spans="2:37" s="7" customFormat="1" ht="15">
      <c r="B100" s="38"/>
      <c r="C100" s="38"/>
      <c r="D100" s="41" t="s">
        <v>107</v>
      </c>
      <c r="E100" s="41" t="s">
        <v>115</v>
      </c>
      <c r="F100" s="77"/>
      <c r="G100" s="78"/>
      <c r="H100" s="79"/>
      <c r="I100" s="42">
        <f t="shared" si="11"/>
        <v>0</v>
      </c>
      <c r="J100" s="42">
        <f t="shared" si="11"/>
        <v>0</v>
      </c>
      <c r="K100" s="67">
        <f aca="true" t="shared" si="12" ref="K100:K146">+IF(I100&lt;&gt;0,(I100-J100),"")</f>
      </c>
      <c r="L100" s="68"/>
      <c r="M100" s="69">
        <f>+IF(K100="","",IF(K100&lt;0.4,"NEG",IF(K100&gt;=0.6,"POS","DUD")))</f>
      </c>
      <c r="N100" s="70"/>
      <c r="O100" s="37"/>
      <c r="P100" s="37"/>
      <c r="Q100" s="13"/>
      <c r="R100" s="14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29" t="s">
        <v>169</v>
      </c>
      <c r="AI100" s="30">
        <f>+$L$55</f>
        <v>0</v>
      </c>
      <c r="AJ100" s="15"/>
      <c r="AK100" s="19">
        <f t="shared" si="2"/>
        <v>0</v>
      </c>
    </row>
    <row r="101" spans="2:37" s="7" customFormat="1" ht="15">
      <c r="B101" s="38"/>
      <c r="C101" s="38"/>
      <c r="D101" s="41" t="s">
        <v>108</v>
      </c>
      <c r="E101" s="41" t="s">
        <v>116</v>
      </c>
      <c r="F101" s="77"/>
      <c r="G101" s="78"/>
      <c r="H101" s="79"/>
      <c r="I101" s="42">
        <f t="shared" si="11"/>
        <v>0</v>
      </c>
      <c r="J101" s="42">
        <f t="shared" si="11"/>
        <v>0</v>
      </c>
      <c r="K101" s="67">
        <f t="shared" si="12"/>
      </c>
      <c r="L101" s="68"/>
      <c r="M101" s="69">
        <f aca="true" t="shared" si="13" ref="M101:M146">+IF(K101="","",IF(K101&lt;0.4,"NEG",IF(K101&gt;=0.6,"POS","DUD")))</f>
      </c>
      <c r="N101" s="70"/>
      <c r="O101" s="37"/>
      <c r="P101" s="37"/>
      <c r="Q101" s="13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29" t="s">
        <v>170</v>
      </c>
      <c r="AI101" s="30">
        <f>+$L$56</f>
        <v>0</v>
      </c>
      <c r="AJ101" s="15"/>
      <c r="AK101" s="19">
        <f aca="true" t="shared" si="14" ref="AK101:AK106">+AI101-AI100</f>
        <v>0</v>
      </c>
    </row>
    <row r="102" spans="2:37" s="7" customFormat="1" ht="15">
      <c r="B102" s="38"/>
      <c r="C102" s="38"/>
      <c r="D102" s="41" t="s">
        <v>109</v>
      </c>
      <c r="E102" s="41" t="s">
        <v>117</v>
      </c>
      <c r="F102" s="77"/>
      <c r="G102" s="78"/>
      <c r="H102" s="79"/>
      <c r="I102" s="42">
        <f t="shared" si="11"/>
        <v>0</v>
      </c>
      <c r="J102" s="42">
        <f t="shared" si="11"/>
        <v>0</v>
      </c>
      <c r="K102" s="67">
        <f t="shared" si="12"/>
      </c>
      <c r="L102" s="68"/>
      <c r="M102" s="69">
        <f t="shared" si="13"/>
      </c>
      <c r="N102" s="70"/>
      <c r="O102" s="37"/>
      <c r="P102" s="37"/>
      <c r="Q102" s="13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29" t="s">
        <v>171</v>
      </c>
      <c r="AI102" s="30">
        <f>+$L$57</f>
        <v>0</v>
      </c>
      <c r="AJ102" s="15"/>
      <c r="AK102" s="19">
        <f t="shared" si="14"/>
        <v>0</v>
      </c>
    </row>
    <row r="103" spans="2:37" s="7" customFormat="1" ht="15">
      <c r="B103" s="38"/>
      <c r="C103" s="38"/>
      <c r="D103" s="41" t="s">
        <v>110</v>
      </c>
      <c r="E103" s="41" t="s">
        <v>118</v>
      </c>
      <c r="F103" s="77"/>
      <c r="G103" s="78"/>
      <c r="H103" s="79"/>
      <c r="I103" s="42">
        <f t="shared" si="11"/>
        <v>0</v>
      </c>
      <c r="J103" s="42">
        <f t="shared" si="11"/>
        <v>0</v>
      </c>
      <c r="K103" s="67">
        <f t="shared" si="12"/>
      </c>
      <c r="L103" s="68"/>
      <c r="M103" s="69">
        <f t="shared" si="13"/>
      </c>
      <c r="N103" s="70"/>
      <c r="O103" s="37"/>
      <c r="P103" s="37"/>
      <c r="Q103" s="13"/>
      <c r="R103" s="14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29" t="s">
        <v>172</v>
      </c>
      <c r="AI103" s="30">
        <f>+$L$58</f>
        <v>0</v>
      </c>
      <c r="AJ103" s="15"/>
      <c r="AK103" s="19">
        <f t="shared" si="14"/>
        <v>0</v>
      </c>
    </row>
    <row r="104" spans="2:37" s="7" customFormat="1" ht="15">
      <c r="B104" s="38"/>
      <c r="C104" s="38"/>
      <c r="D104" s="41" t="s">
        <v>111</v>
      </c>
      <c r="E104" s="41" t="s">
        <v>119</v>
      </c>
      <c r="F104" s="77"/>
      <c r="G104" s="78"/>
      <c r="H104" s="79"/>
      <c r="I104" s="42">
        <f t="shared" si="11"/>
        <v>0</v>
      </c>
      <c r="J104" s="42">
        <f t="shared" si="11"/>
        <v>0</v>
      </c>
      <c r="K104" s="67">
        <f t="shared" si="12"/>
      </c>
      <c r="L104" s="68"/>
      <c r="M104" s="69">
        <f t="shared" si="13"/>
      </c>
      <c r="N104" s="70"/>
      <c r="O104" s="37"/>
      <c r="P104" s="37"/>
      <c r="Q104" s="13"/>
      <c r="R104" s="14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29" t="s">
        <v>173</v>
      </c>
      <c r="AI104" s="30">
        <f>+$L$59</f>
        <v>0</v>
      </c>
      <c r="AJ104" s="15"/>
      <c r="AK104" s="19">
        <f t="shared" si="14"/>
        <v>0</v>
      </c>
    </row>
    <row r="105" spans="2:37" s="7" customFormat="1" ht="15">
      <c r="B105" s="38"/>
      <c r="C105" s="38"/>
      <c r="D105" s="41" t="s">
        <v>112</v>
      </c>
      <c r="E105" s="41" t="s">
        <v>120</v>
      </c>
      <c r="F105" s="77"/>
      <c r="G105" s="78"/>
      <c r="H105" s="79"/>
      <c r="I105" s="42">
        <f t="shared" si="11"/>
        <v>0</v>
      </c>
      <c r="J105" s="42">
        <f t="shared" si="11"/>
        <v>0</v>
      </c>
      <c r="K105" s="67">
        <f t="shared" si="12"/>
      </c>
      <c r="L105" s="68"/>
      <c r="M105" s="69">
        <f t="shared" si="13"/>
      </c>
      <c r="N105" s="70"/>
      <c r="O105" s="37"/>
      <c r="P105" s="37"/>
      <c r="Q105" s="13"/>
      <c r="R105" s="14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29" t="s">
        <v>174</v>
      </c>
      <c r="AI105" s="30">
        <f>+$L$60</f>
        <v>0</v>
      </c>
      <c r="AJ105" s="15"/>
      <c r="AK105" s="19">
        <f t="shared" si="14"/>
        <v>0</v>
      </c>
    </row>
    <row r="106" spans="2:37" s="7" customFormat="1" ht="15">
      <c r="B106" s="38"/>
      <c r="C106" s="38"/>
      <c r="D106" s="41" t="s">
        <v>113</v>
      </c>
      <c r="E106" s="41" t="s">
        <v>121</v>
      </c>
      <c r="F106" s="77"/>
      <c r="G106" s="78"/>
      <c r="H106" s="79"/>
      <c r="I106" s="42">
        <f t="shared" si="11"/>
        <v>0</v>
      </c>
      <c r="J106" s="42">
        <f t="shared" si="11"/>
        <v>0</v>
      </c>
      <c r="K106" s="67">
        <f t="shared" si="12"/>
      </c>
      <c r="L106" s="68"/>
      <c r="M106" s="69">
        <f t="shared" si="13"/>
      </c>
      <c r="N106" s="70"/>
      <c r="O106" s="37"/>
      <c r="P106" s="37"/>
      <c r="Q106" s="13"/>
      <c r="R106" s="14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29" t="s">
        <v>175</v>
      </c>
      <c r="AI106" s="30">
        <f>+$L$61</f>
        <v>0</v>
      </c>
      <c r="AJ106" s="15"/>
      <c r="AK106" s="19">
        <f t="shared" si="14"/>
        <v>0</v>
      </c>
    </row>
    <row r="107" spans="2:37" s="7" customFormat="1" ht="15">
      <c r="B107" s="38"/>
      <c r="C107" s="38"/>
      <c r="D107" s="41" t="s">
        <v>122</v>
      </c>
      <c r="E107" s="41" t="s">
        <v>130</v>
      </c>
      <c r="F107" s="77"/>
      <c r="G107" s="78"/>
      <c r="H107" s="79"/>
      <c r="I107" s="42">
        <f aca="true" t="shared" si="15" ref="I107:J114">+F54</f>
        <v>0</v>
      </c>
      <c r="J107" s="42">
        <f t="shared" si="15"/>
        <v>0</v>
      </c>
      <c r="K107" s="67">
        <f t="shared" si="12"/>
      </c>
      <c r="L107" s="68"/>
      <c r="M107" s="69">
        <f t="shared" si="13"/>
      </c>
      <c r="N107" s="70"/>
      <c r="O107" s="37"/>
      <c r="P107" s="37"/>
      <c r="Q107" s="13"/>
      <c r="R107" s="14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J107" s="15"/>
      <c r="AK107" s="15"/>
    </row>
    <row r="108" spans="2:37" s="7" customFormat="1" ht="15">
      <c r="B108" s="38"/>
      <c r="C108" s="38"/>
      <c r="D108" s="41" t="s">
        <v>123</v>
      </c>
      <c r="E108" s="41" t="s">
        <v>131</v>
      </c>
      <c r="F108" s="77"/>
      <c r="G108" s="78"/>
      <c r="H108" s="79"/>
      <c r="I108" s="42">
        <f t="shared" si="15"/>
        <v>0</v>
      </c>
      <c r="J108" s="42">
        <f t="shared" si="15"/>
        <v>0</v>
      </c>
      <c r="K108" s="67">
        <f t="shared" si="12"/>
      </c>
      <c r="L108" s="68"/>
      <c r="M108" s="69">
        <f t="shared" si="13"/>
      </c>
      <c r="N108" s="70"/>
      <c r="O108" s="37"/>
      <c r="P108" s="37"/>
      <c r="Q108" s="13"/>
      <c r="R108" s="14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J108" s="15"/>
      <c r="AK108" s="15"/>
    </row>
    <row r="109" spans="2:37" s="7" customFormat="1" ht="15">
      <c r="B109" s="38"/>
      <c r="C109" s="38"/>
      <c r="D109" s="41" t="s">
        <v>124</v>
      </c>
      <c r="E109" s="41" t="s">
        <v>132</v>
      </c>
      <c r="F109" s="77"/>
      <c r="G109" s="78"/>
      <c r="H109" s="79"/>
      <c r="I109" s="42">
        <f t="shared" si="15"/>
        <v>0</v>
      </c>
      <c r="J109" s="42">
        <f t="shared" si="15"/>
        <v>0</v>
      </c>
      <c r="K109" s="67">
        <f t="shared" si="12"/>
      </c>
      <c r="L109" s="68"/>
      <c r="M109" s="69">
        <f t="shared" si="13"/>
      </c>
      <c r="N109" s="70"/>
      <c r="O109" s="37"/>
      <c r="P109" s="37"/>
      <c r="Q109" s="13"/>
      <c r="R109" s="14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J109" s="15"/>
      <c r="AK109" s="15"/>
    </row>
    <row r="110" spans="2:37" s="7" customFormat="1" ht="15">
      <c r="B110" s="38"/>
      <c r="C110" s="38"/>
      <c r="D110" s="41" t="s">
        <v>125</v>
      </c>
      <c r="E110" s="41" t="s">
        <v>133</v>
      </c>
      <c r="F110" s="77"/>
      <c r="G110" s="78"/>
      <c r="H110" s="79"/>
      <c r="I110" s="42">
        <f t="shared" si="15"/>
        <v>0</v>
      </c>
      <c r="J110" s="42">
        <f t="shared" si="15"/>
        <v>0</v>
      </c>
      <c r="K110" s="67">
        <f t="shared" si="12"/>
      </c>
      <c r="L110" s="68"/>
      <c r="M110" s="69">
        <f t="shared" si="13"/>
      </c>
      <c r="N110" s="70"/>
      <c r="O110" s="37"/>
      <c r="P110" s="37"/>
      <c r="Q110" s="13"/>
      <c r="R110" s="14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J110" s="15"/>
      <c r="AK110" s="15"/>
    </row>
    <row r="111" spans="2:37" s="7" customFormat="1" ht="15">
      <c r="B111" s="38"/>
      <c r="C111" s="38"/>
      <c r="D111" s="41" t="s">
        <v>126</v>
      </c>
      <c r="E111" s="41" t="s">
        <v>134</v>
      </c>
      <c r="F111" s="77"/>
      <c r="G111" s="78"/>
      <c r="H111" s="79"/>
      <c r="I111" s="42">
        <f t="shared" si="15"/>
        <v>0</v>
      </c>
      <c r="J111" s="42">
        <f t="shared" si="15"/>
        <v>0</v>
      </c>
      <c r="K111" s="67">
        <f t="shared" si="12"/>
      </c>
      <c r="L111" s="68"/>
      <c r="M111" s="69">
        <f t="shared" si="13"/>
      </c>
      <c r="N111" s="70"/>
      <c r="O111" s="37"/>
      <c r="P111" s="37"/>
      <c r="Q111" s="13"/>
      <c r="R111" s="14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J111" s="15"/>
      <c r="AK111" s="15"/>
    </row>
    <row r="112" spans="2:37" s="7" customFormat="1" ht="15">
      <c r="B112" s="38"/>
      <c r="C112" s="38"/>
      <c r="D112" s="41" t="s">
        <v>127</v>
      </c>
      <c r="E112" s="41" t="s">
        <v>135</v>
      </c>
      <c r="F112" s="77"/>
      <c r="G112" s="78"/>
      <c r="H112" s="79"/>
      <c r="I112" s="42">
        <f t="shared" si="15"/>
        <v>0</v>
      </c>
      <c r="J112" s="42">
        <f t="shared" si="15"/>
        <v>0</v>
      </c>
      <c r="K112" s="67">
        <f t="shared" si="12"/>
      </c>
      <c r="L112" s="68"/>
      <c r="M112" s="69">
        <f t="shared" si="13"/>
      </c>
      <c r="N112" s="70"/>
      <c r="O112" s="37"/>
      <c r="P112" s="37"/>
      <c r="Q112" s="13"/>
      <c r="R112" s="14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J112" s="15"/>
      <c r="AK112" s="15"/>
    </row>
    <row r="113" spans="2:37" s="7" customFormat="1" ht="15">
      <c r="B113" s="38"/>
      <c r="C113" s="38"/>
      <c r="D113" s="41" t="s">
        <v>128</v>
      </c>
      <c r="E113" s="41" t="s">
        <v>136</v>
      </c>
      <c r="F113" s="77"/>
      <c r="G113" s="78"/>
      <c r="H113" s="79"/>
      <c r="I113" s="42">
        <f t="shared" si="15"/>
        <v>0</v>
      </c>
      <c r="J113" s="42">
        <f t="shared" si="15"/>
        <v>0</v>
      </c>
      <c r="K113" s="67">
        <f t="shared" si="12"/>
      </c>
      <c r="L113" s="68"/>
      <c r="M113" s="69">
        <f t="shared" si="13"/>
      </c>
      <c r="N113" s="70"/>
      <c r="O113" s="37"/>
      <c r="P113" s="37"/>
      <c r="Q113" s="13"/>
      <c r="R113" s="14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J113" s="15"/>
      <c r="AK113" s="15"/>
    </row>
    <row r="114" spans="2:37" s="7" customFormat="1" ht="15">
      <c r="B114" s="38"/>
      <c r="C114" s="38"/>
      <c r="D114" s="41" t="s">
        <v>129</v>
      </c>
      <c r="E114" s="41" t="s">
        <v>137</v>
      </c>
      <c r="F114" s="77"/>
      <c r="G114" s="78"/>
      <c r="H114" s="79"/>
      <c r="I114" s="42">
        <f t="shared" si="15"/>
        <v>0</v>
      </c>
      <c r="J114" s="42">
        <f t="shared" si="15"/>
        <v>0</v>
      </c>
      <c r="K114" s="67">
        <f t="shared" si="12"/>
      </c>
      <c r="L114" s="68"/>
      <c r="M114" s="69">
        <f t="shared" si="13"/>
      </c>
      <c r="N114" s="70"/>
      <c r="O114" s="37"/>
      <c r="P114" s="37"/>
      <c r="Q114" s="13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J114" s="15"/>
      <c r="AK114" s="15"/>
    </row>
    <row r="115" spans="2:37" s="32" customFormat="1" ht="15" customHeight="1">
      <c r="B115" s="38"/>
      <c r="C115" s="38"/>
      <c r="D115" s="41" t="s">
        <v>138</v>
      </c>
      <c r="E115" s="41" t="s">
        <v>144</v>
      </c>
      <c r="F115" s="77"/>
      <c r="G115" s="78"/>
      <c r="H115" s="79"/>
      <c r="I115" s="42">
        <f aca="true" t="shared" si="16" ref="I115:J122">+H54</f>
        <v>0</v>
      </c>
      <c r="J115" s="42">
        <f t="shared" si="16"/>
        <v>0</v>
      </c>
      <c r="K115" s="67">
        <f t="shared" si="12"/>
      </c>
      <c r="L115" s="68"/>
      <c r="M115" s="69">
        <f t="shared" si="13"/>
      </c>
      <c r="N115" s="70"/>
      <c r="O115" s="37"/>
      <c r="P115" s="37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2:37" s="37" customFormat="1" ht="15" customHeight="1">
      <c r="B116" s="38"/>
      <c r="C116" s="38"/>
      <c r="D116" s="41" t="s">
        <v>139</v>
      </c>
      <c r="E116" s="41" t="s">
        <v>145</v>
      </c>
      <c r="F116" s="77"/>
      <c r="G116" s="78"/>
      <c r="H116" s="79"/>
      <c r="I116" s="42">
        <f t="shared" si="16"/>
        <v>0</v>
      </c>
      <c r="J116" s="42">
        <f t="shared" si="16"/>
        <v>0</v>
      </c>
      <c r="K116" s="67">
        <f t="shared" si="12"/>
      </c>
      <c r="L116" s="68"/>
      <c r="M116" s="69">
        <f t="shared" si="13"/>
      </c>
      <c r="N116" s="70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2:37" s="37" customFormat="1" ht="15" customHeight="1">
      <c r="B117" s="38"/>
      <c r="C117" s="38"/>
      <c r="D117" s="41" t="s">
        <v>140</v>
      </c>
      <c r="E117" s="41" t="s">
        <v>146</v>
      </c>
      <c r="F117" s="77"/>
      <c r="G117" s="78"/>
      <c r="H117" s="79"/>
      <c r="I117" s="42">
        <f t="shared" si="16"/>
        <v>0</v>
      </c>
      <c r="J117" s="42">
        <f t="shared" si="16"/>
        <v>0</v>
      </c>
      <c r="K117" s="67">
        <f t="shared" si="12"/>
      </c>
      <c r="L117" s="68"/>
      <c r="M117" s="69">
        <f t="shared" si="13"/>
      </c>
      <c r="N117" s="70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2:37" s="37" customFormat="1" ht="15" customHeight="1">
      <c r="B118" s="38"/>
      <c r="C118" s="38"/>
      <c r="D118" s="41" t="s">
        <v>205</v>
      </c>
      <c r="E118" s="41" t="s">
        <v>147</v>
      </c>
      <c r="F118" s="77"/>
      <c r="G118" s="78"/>
      <c r="H118" s="79"/>
      <c r="I118" s="42">
        <f t="shared" si="16"/>
        <v>0</v>
      </c>
      <c r="J118" s="42">
        <f t="shared" si="16"/>
        <v>0</v>
      </c>
      <c r="K118" s="67">
        <f t="shared" si="12"/>
      </c>
      <c r="L118" s="68"/>
      <c r="M118" s="69">
        <f t="shared" si="13"/>
      </c>
      <c r="N118" s="70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2:37" s="37" customFormat="1" ht="15" customHeight="1">
      <c r="B119" s="38"/>
      <c r="C119" s="38"/>
      <c r="D119" s="41" t="s">
        <v>206</v>
      </c>
      <c r="E119" s="41" t="s">
        <v>148</v>
      </c>
      <c r="F119" s="77"/>
      <c r="G119" s="78"/>
      <c r="H119" s="79"/>
      <c r="I119" s="42">
        <f t="shared" si="16"/>
        <v>0</v>
      </c>
      <c r="J119" s="42">
        <f t="shared" si="16"/>
        <v>0</v>
      </c>
      <c r="K119" s="67">
        <f t="shared" si="12"/>
      </c>
      <c r="L119" s="68"/>
      <c r="M119" s="69">
        <f t="shared" si="13"/>
      </c>
      <c r="N119" s="70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2:37" s="37" customFormat="1" ht="15" customHeight="1">
      <c r="B120" s="38"/>
      <c r="C120" s="38"/>
      <c r="D120" s="41" t="s">
        <v>141</v>
      </c>
      <c r="E120" s="41" t="s">
        <v>149</v>
      </c>
      <c r="F120" s="77"/>
      <c r="G120" s="78"/>
      <c r="H120" s="79"/>
      <c r="I120" s="42">
        <f t="shared" si="16"/>
        <v>0</v>
      </c>
      <c r="J120" s="42">
        <f t="shared" si="16"/>
        <v>0</v>
      </c>
      <c r="K120" s="67">
        <f t="shared" si="12"/>
      </c>
      <c r="L120" s="68"/>
      <c r="M120" s="69">
        <f t="shared" si="13"/>
      </c>
      <c r="N120" s="70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2:37" s="37" customFormat="1" ht="15" customHeight="1">
      <c r="B121" s="38"/>
      <c r="C121" s="38"/>
      <c r="D121" s="41" t="s">
        <v>142</v>
      </c>
      <c r="E121" s="41" t="s">
        <v>150</v>
      </c>
      <c r="F121" s="77"/>
      <c r="G121" s="78"/>
      <c r="H121" s="79"/>
      <c r="I121" s="42">
        <f t="shared" si="16"/>
        <v>0</v>
      </c>
      <c r="J121" s="42">
        <f t="shared" si="16"/>
        <v>0</v>
      </c>
      <c r="K121" s="67">
        <f t="shared" si="12"/>
      </c>
      <c r="L121" s="68"/>
      <c r="M121" s="69">
        <f t="shared" si="13"/>
      </c>
      <c r="N121" s="70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2:37" s="37" customFormat="1" ht="15" customHeight="1">
      <c r="B122" s="38"/>
      <c r="C122" s="38"/>
      <c r="D122" s="41" t="s">
        <v>143</v>
      </c>
      <c r="E122" s="41" t="s">
        <v>151</v>
      </c>
      <c r="F122" s="77"/>
      <c r="G122" s="78"/>
      <c r="H122" s="79"/>
      <c r="I122" s="42">
        <f t="shared" si="16"/>
        <v>0</v>
      </c>
      <c r="J122" s="42">
        <f t="shared" si="16"/>
        <v>0</v>
      </c>
      <c r="K122" s="67">
        <f t="shared" si="12"/>
      </c>
      <c r="L122" s="68"/>
      <c r="M122" s="69">
        <f t="shared" si="13"/>
      </c>
      <c r="N122" s="70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2:37" s="37" customFormat="1" ht="15" customHeight="1">
      <c r="B123" s="38"/>
      <c r="C123" s="38"/>
      <c r="D123" s="41" t="s">
        <v>152</v>
      </c>
      <c r="E123" s="41" t="s">
        <v>160</v>
      </c>
      <c r="F123" s="77"/>
      <c r="G123" s="78"/>
      <c r="H123" s="79"/>
      <c r="I123" s="42">
        <f aca="true" t="shared" si="17" ref="I123:J130">+J54</f>
        <v>0</v>
      </c>
      <c r="J123" s="42">
        <f t="shared" si="17"/>
        <v>0</v>
      </c>
      <c r="K123" s="67">
        <f t="shared" si="12"/>
      </c>
      <c r="L123" s="68"/>
      <c r="M123" s="69">
        <f t="shared" si="13"/>
      </c>
      <c r="N123" s="70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2:37" s="37" customFormat="1" ht="15" customHeight="1">
      <c r="B124" s="38"/>
      <c r="C124" s="38"/>
      <c r="D124" s="41" t="s">
        <v>153</v>
      </c>
      <c r="E124" s="41" t="s">
        <v>161</v>
      </c>
      <c r="F124" s="77"/>
      <c r="G124" s="78"/>
      <c r="H124" s="79"/>
      <c r="I124" s="42">
        <f t="shared" si="17"/>
        <v>0</v>
      </c>
      <c r="J124" s="42">
        <f t="shared" si="17"/>
        <v>0</v>
      </c>
      <c r="K124" s="67">
        <f t="shared" si="12"/>
      </c>
      <c r="L124" s="68"/>
      <c r="M124" s="69">
        <f t="shared" si="13"/>
      </c>
      <c r="N124" s="70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2:37" s="37" customFormat="1" ht="15" customHeight="1">
      <c r="B125" s="38"/>
      <c r="C125" s="38"/>
      <c r="D125" s="41" t="s">
        <v>154</v>
      </c>
      <c r="E125" s="41" t="s">
        <v>162</v>
      </c>
      <c r="F125" s="77"/>
      <c r="G125" s="78"/>
      <c r="H125" s="79"/>
      <c r="I125" s="42">
        <f t="shared" si="17"/>
        <v>0</v>
      </c>
      <c r="J125" s="42">
        <f t="shared" si="17"/>
        <v>0</v>
      </c>
      <c r="K125" s="67">
        <f t="shared" si="12"/>
      </c>
      <c r="L125" s="68"/>
      <c r="M125" s="69">
        <f t="shared" si="13"/>
      </c>
      <c r="N125" s="70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2:37" s="37" customFormat="1" ht="15" customHeight="1">
      <c r="B126" s="38"/>
      <c r="C126" s="38"/>
      <c r="D126" s="41" t="s">
        <v>155</v>
      </c>
      <c r="E126" s="41" t="s">
        <v>163</v>
      </c>
      <c r="F126" s="77"/>
      <c r="G126" s="78"/>
      <c r="H126" s="79"/>
      <c r="I126" s="42">
        <f t="shared" si="17"/>
        <v>0</v>
      </c>
      <c r="J126" s="42">
        <f t="shared" si="17"/>
        <v>0</v>
      </c>
      <c r="K126" s="67">
        <f t="shared" si="12"/>
      </c>
      <c r="L126" s="68"/>
      <c r="M126" s="69">
        <f t="shared" si="13"/>
      </c>
      <c r="N126" s="70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2:37" s="37" customFormat="1" ht="15" customHeight="1">
      <c r="B127" s="38"/>
      <c r="C127" s="38"/>
      <c r="D127" s="41" t="s">
        <v>156</v>
      </c>
      <c r="E127" s="41" t="s">
        <v>164</v>
      </c>
      <c r="F127" s="77"/>
      <c r="G127" s="78"/>
      <c r="H127" s="79"/>
      <c r="I127" s="42">
        <f t="shared" si="17"/>
        <v>0</v>
      </c>
      <c r="J127" s="42">
        <f t="shared" si="17"/>
        <v>0</v>
      </c>
      <c r="K127" s="67">
        <f t="shared" si="12"/>
      </c>
      <c r="L127" s="68"/>
      <c r="M127" s="69">
        <f t="shared" si="13"/>
      </c>
      <c r="N127" s="70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2:37" s="37" customFormat="1" ht="15" customHeight="1">
      <c r="B128" s="38"/>
      <c r="C128" s="38"/>
      <c r="D128" s="41" t="s">
        <v>157</v>
      </c>
      <c r="E128" s="41" t="s">
        <v>165</v>
      </c>
      <c r="F128" s="77"/>
      <c r="G128" s="78"/>
      <c r="H128" s="79"/>
      <c r="I128" s="42">
        <f t="shared" si="17"/>
        <v>0</v>
      </c>
      <c r="J128" s="42">
        <f t="shared" si="17"/>
        <v>0</v>
      </c>
      <c r="K128" s="67">
        <f t="shared" si="12"/>
      </c>
      <c r="L128" s="68"/>
      <c r="M128" s="69">
        <f t="shared" si="13"/>
      </c>
      <c r="N128" s="70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</row>
    <row r="129" spans="2:37" s="37" customFormat="1" ht="15" customHeight="1">
      <c r="B129" s="38"/>
      <c r="C129" s="38"/>
      <c r="D129" s="41" t="s">
        <v>158</v>
      </c>
      <c r="E129" s="41" t="s">
        <v>166</v>
      </c>
      <c r="F129" s="77"/>
      <c r="G129" s="78"/>
      <c r="H129" s="79"/>
      <c r="I129" s="42">
        <f t="shared" si="17"/>
        <v>0</v>
      </c>
      <c r="J129" s="42">
        <f t="shared" si="17"/>
        <v>0</v>
      </c>
      <c r="K129" s="67">
        <f t="shared" si="12"/>
      </c>
      <c r="L129" s="68"/>
      <c r="M129" s="69">
        <f t="shared" si="13"/>
      </c>
      <c r="N129" s="70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  <row r="130" spans="2:37" s="37" customFormat="1" ht="15" customHeight="1">
      <c r="B130" s="38"/>
      <c r="C130" s="38"/>
      <c r="D130" s="41" t="s">
        <v>159</v>
      </c>
      <c r="E130" s="41" t="s">
        <v>167</v>
      </c>
      <c r="F130" s="77"/>
      <c r="G130" s="78"/>
      <c r="H130" s="79"/>
      <c r="I130" s="42">
        <f t="shared" si="17"/>
        <v>0</v>
      </c>
      <c r="J130" s="42">
        <f t="shared" si="17"/>
        <v>0</v>
      </c>
      <c r="K130" s="67">
        <f t="shared" si="12"/>
      </c>
      <c r="L130" s="68"/>
      <c r="M130" s="69">
        <f t="shared" si="13"/>
      </c>
      <c r="N130" s="70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</row>
    <row r="131" spans="2:37" s="37" customFormat="1" ht="15" customHeight="1">
      <c r="B131" s="38"/>
      <c r="C131" s="38"/>
      <c r="D131" s="41" t="s">
        <v>168</v>
      </c>
      <c r="E131" s="41" t="s">
        <v>176</v>
      </c>
      <c r="F131" s="77"/>
      <c r="G131" s="78"/>
      <c r="H131" s="79"/>
      <c r="I131" s="42">
        <f aca="true" t="shared" si="18" ref="I131:J138">+L54</f>
        <v>0</v>
      </c>
      <c r="J131" s="42">
        <f t="shared" si="18"/>
        <v>0</v>
      </c>
      <c r="K131" s="67">
        <f t="shared" si="12"/>
      </c>
      <c r="L131" s="68"/>
      <c r="M131" s="69">
        <f t="shared" si="13"/>
      </c>
      <c r="N131" s="70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</row>
    <row r="132" spans="2:37" s="37" customFormat="1" ht="15" customHeight="1">
      <c r="B132" s="38"/>
      <c r="C132" s="38"/>
      <c r="D132" s="41" t="s">
        <v>169</v>
      </c>
      <c r="E132" s="41" t="s">
        <v>177</v>
      </c>
      <c r="F132" s="77"/>
      <c r="G132" s="78"/>
      <c r="H132" s="79"/>
      <c r="I132" s="42">
        <f t="shared" si="18"/>
        <v>0</v>
      </c>
      <c r="J132" s="42">
        <f t="shared" si="18"/>
        <v>0</v>
      </c>
      <c r="K132" s="67">
        <f t="shared" si="12"/>
      </c>
      <c r="L132" s="68"/>
      <c r="M132" s="69">
        <f t="shared" si="13"/>
      </c>
      <c r="N132" s="70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</row>
    <row r="133" spans="2:37" s="37" customFormat="1" ht="15" customHeight="1">
      <c r="B133" s="38"/>
      <c r="C133" s="38"/>
      <c r="D133" s="41" t="s">
        <v>170</v>
      </c>
      <c r="E133" s="41" t="s">
        <v>178</v>
      </c>
      <c r="F133" s="77"/>
      <c r="G133" s="78"/>
      <c r="H133" s="79"/>
      <c r="I133" s="42">
        <f t="shared" si="18"/>
        <v>0</v>
      </c>
      <c r="J133" s="42">
        <f t="shared" si="18"/>
        <v>0</v>
      </c>
      <c r="K133" s="67">
        <f t="shared" si="12"/>
      </c>
      <c r="L133" s="68"/>
      <c r="M133" s="69">
        <f t="shared" si="13"/>
      </c>
      <c r="N133" s="70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2:37" s="37" customFormat="1" ht="15" customHeight="1">
      <c r="B134" s="38"/>
      <c r="C134" s="38"/>
      <c r="D134" s="41" t="s">
        <v>171</v>
      </c>
      <c r="E134" s="41" t="s">
        <v>179</v>
      </c>
      <c r="F134" s="77"/>
      <c r="G134" s="78"/>
      <c r="H134" s="79"/>
      <c r="I134" s="42">
        <f t="shared" si="18"/>
        <v>0</v>
      </c>
      <c r="J134" s="42">
        <f t="shared" si="18"/>
        <v>0</v>
      </c>
      <c r="K134" s="67">
        <f t="shared" si="12"/>
      </c>
      <c r="L134" s="68"/>
      <c r="M134" s="69">
        <f t="shared" si="13"/>
      </c>
      <c r="N134" s="70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</row>
    <row r="135" spans="2:37" s="37" customFormat="1" ht="15" customHeight="1">
      <c r="B135" s="38"/>
      <c r="C135" s="38"/>
      <c r="D135" s="41" t="s">
        <v>172</v>
      </c>
      <c r="E135" s="41" t="s">
        <v>180</v>
      </c>
      <c r="F135" s="77"/>
      <c r="G135" s="78"/>
      <c r="H135" s="79"/>
      <c r="I135" s="42">
        <f t="shared" si="18"/>
        <v>0</v>
      </c>
      <c r="J135" s="42">
        <f t="shared" si="18"/>
        <v>0</v>
      </c>
      <c r="K135" s="67">
        <f t="shared" si="12"/>
      </c>
      <c r="L135" s="68"/>
      <c r="M135" s="69">
        <f t="shared" si="13"/>
      </c>
      <c r="N135" s="70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</row>
    <row r="136" spans="2:37" s="37" customFormat="1" ht="15" customHeight="1">
      <c r="B136" s="38"/>
      <c r="C136" s="38"/>
      <c r="D136" s="41" t="s">
        <v>173</v>
      </c>
      <c r="E136" s="41" t="s">
        <v>181</v>
      </c>
      <c r="F136" s="77"/>
      <c r="G136" s="78"/>
      <c r="H136" s="79"/>
      <c r="I136" s="42">
        <f t="shared" si="18"/>
        <v>0</v>
      </c>
      <c r="J136" s="42">
        <f t="shared" si="18"/>
        <v>0</v>
      </c>
      <c r="K136" s="67">
        <f t="shared" si="12"/>
      </c>
      <c r="L136" s="68"/>
      <c r="M136" s="69">
        <f t="shared" si="13"/>
      </c>
      <c r="N136" s="70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</row>
    <row r="137" spans="2:37" s="37" customFormat="1" ht="15" customHeight="1">
      <c r="B137" s="38"/>
      <c r="C137" s="38"/>
      <c r="D137" s="41" t="s">
        <v>174</v>
      </c>
      <c r="E137" s="41" t="s">
        <v>182</v>
      </c>
      <c r="F137" s="77"/>
      <c r="G137" s="78"/>
      <c r="H137" s="79"/>
      <c r="I137" s="42">
        <f t="shared" si="18"/>
        <v>0</v>
      </c>
      <c r="J137" s="42">
        <f t="shared" si="18"/>
        <v>0</v>
      </c>
      <c r="K137" s="67">
        <f t="shared" si="12"/>
      </c>
      <c r="L137" s="68"/>
      <c r="M137" s="69">
        <f t="shared" si="13"/>
      </c>
      <c r="N137" s="70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</row>
    <row r="138" spans="2:37" s="37" customFormat="1" ht="15" customHeight="1">
      <c r="B138" s="38"/>
      <c r="C138" s="38"/>
      <c r="D138" s="41" t="s">
        <v>175</v>
      </c>
      <c r="E138" s="41" t="s">
        <v>183</v>
      </c>
      <c r="F138" s="77"/>
      <c r="G138" s="78"/>
      <c r="H138" s="79"/>
      <c r="I138" s="42">
        <f t="shared" si="18"/>
        <v>0</v>
      </c>
      <c r="J138" s="42">
        <f t="shared" si="18"/>
        <v>0</v>
      </c>
      <c r="K138" s="67">
        <f t="shared" si="12"/>
      </c>
      <c r="L138" s="68"/>
      <c r="M138" s="69">
        <f t="shared" si="13"/>
      </c>
      <c r="N138" s="70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</row>
    <row r="139" spans="2:37" s="37" customFormat="1" ht="15" customHeight="1">
      <c r="B139" s="38"/>
      <c r="C139" s="38"/>
      <c r="D139" s="41" t="s">
        <v>184</v>
      </c>
      <c r="E139" s="41" t="s">
        <v>192</v>
      </c>
      <c r="F139" s="85"/>
      <c r="G139" s="85"/>
      <c r="H139" s="85"/>
      <c r="I139" s="42">
        <f aca="true" t="shared" si="19" ref="I139:J146">+N54</f>
        <v>0</v>
      </c>
      <c r="J139" s="42">
        <f t="shared" si="19"/>
        <v>0</v>
      </c>
      <c r="K139" s="67">
        <f t="shared" si="12"/>
      </c>
      <c r="L139" s="68"/>
      <c r="M139" s="69">
        <f t="shared" si="13"/>
      </c>
      <c r="N139" s="70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</row>
    <row r="140" spans="2:37" s="37" customFormat="1" ht="15" customHeight="1">
      <c r="B140" s="38"/>
      <c r="C140" s="38"/>
      <c r="D140" s="41" t="s">
        <v>185</v>
      </c>
      <c r="E140" s="41" t="s">
        <v>193</v>
      </c>
      <c r="F140" s="85"/>
      <c r="G140" s="85"/>
      <c r="H140" s="85"/>
      <c r="I140" s="42">
        <f t="shared" si="19"/>
        <v>0</v>
      </c>
      <c r="J140" s="42">
        <f t="shared" si="19"/>
        <v>0</v>
      </c>
      <c r="K140" s="67">
        <f t="shared" si="12"/>
      </c>
      <c r="L140" s="68"/>
      <c r="M140" s="69">
        <f t="shared" si="13"/>
      </c>
      <c r="N140" s="70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</row>
    <row r="141" spans="2:37" s="37" customFormat="1" ht="15" customHeight="1">
      <c r="B141" s="38"/>
      <c r="C141" s="38"/>
      <c r="D141" s="41" t="s">
        <v>186</v>
      </c>
      <c r="E141" s="41" t="s">
        <v>194</v>
      </c>
      <c r="F141" s="85"/>
      <c r="G141" s="85"/>
      <c r="H141" s="85"/>
      <c r="I141" s="42">
        <f t="shared" si="19"/>
        <v>0</v>
      </c>
      <c r="J141" s="42">
        <f t="shared" si="19"/>
        <v>0</v>
      </c>
      <c r="K141" s="67">
        <f t="shared" si="12"/>
      </c>
      <c r="L141" s="68"/>
      <c r="M141" s="69">
        <f t="shared" si="13"/>
      </c>
      <c r="N141" s="70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2:37" s="37" customFormat="1" ht="15" customHeight="1">
      <c r="B142" s="38"/>
      <c r="C142" s="38"/>
      <c r="D142" s="41" t="s">
        <v>187</v>
      </c>
      <c r="E142" s="41" t="s">
        <v>195</v>
      </c>
      <c r="F142" s="85"/>
      <c r="G142" s="85"/>
      <c r="H142" s="85"/>
      <c r="I142" s="42">
        <f t="shared" si="19"/>
        <v>0</v>
      </c>
      <c r="J142" s="42">
        <f t="shared" si="19"/>
        <v>0</v>
      </c>
      <c r="K142" s="67">
        <f t="shared" si="12"/>
      </c>
      <c r="L142" s="68"/>
      <c r="M142" s="69">
        <f t="shared" si="13"/>
      </c>
      <c r="N142" s="70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2:37" s="37" customFormat="1" ht="15" customHeight="1">
      <c r="B143" s="38"/>
      <c r="C143" s="38"/>
      <c r="D143" s="41" t="s">
        <v>188</v>
      </c>
      <c r="E143" s="41" t="s">
        <v>196</v>
      </c>
      <c r="F143" s="85"/>
      <c r="G143" s="85"/>
      <c r="H143" s="85"/>
      <c r="I143" s="42">
        <f t="shared" si="19"/>
        <v>0</v>
      </c>
      <c r="J143" s="42">
        <f t="shared" si="19"/>
        <v>0</v>
      </c>
      <c r="K143" s="67">
        <f t="shared" si="12"/>
      </c>
      <c r="L143" s="68"/>
      <c r="M143" s="69">
        <f t="shared" si="13"/>
      </c>
      <c r="N143" s="70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2:37" s="37" customFormat="1" ht="15" customHeight="1">
      <c r="B144" s="38"/>
      <c r="C144" s="38"/>
      <c r="D144" s="41" t="s">
        <v>189</v>
      </c>
      <c r="E144" s="41" t="s">
        <v>197</v>
      </c>
      <c r="F144" s="85"/>
      <c r="G144" s="85"/>
      <c r="H144" s="85"/>
      <c r="I144" s="42">
        <f t="shared" si="19"/>
        <v>0</v>
      </c>
      <c r="J144" s="42">
        <f t="shared" si="19"/>
        <v>0</v>
      </c>
      <c r="K144" s="67">
        <f t="shared" si="12"/>
      </c>
      <c r="L144" s="68"/>
      <c r="M144" s="69">
        <f t="shared" si="13"/>
      </c>
      <c r="N144" s="70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2:37" s="37" customFormat="1" ht="15" customHeight="1">
      <c r="B145" s="38"/>
      <c r="C145" s="38"/>
      <c r="D145" s="41" t="s">
        <v>190</v>
      </c>
      <c r="E145" s="41" t="s">
        <v>198</v>
      </c>
      <c r="F145" s="85"/>
      <c r="G145" s="85"/>
      <c r="H145" s="85"/>
      <c r="I145" s="42">
        <f t="shared" si="19"/>
        <v>0</v>
      </c>
      <c r="J145" s="42">
        <f t="shared" si="19"/>
        <v>0</v>
      </c>
      <c r="K145" s="67">
        <f t="shared" si="12"/>
      </c>
      <c r="L145" s="68"/>
      <c r="M145" s="69">
        <f t="shared" si="13"/>
      </c>
      <c r="N145" s="70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</row>
    <row r="146" spans="2:37" s="37" customFormat="1" ht="15" customHeight="1">
      <c r="B146" s="38"/>
      <c r="C146" s="38"/>
      <c r="D146" s="41" t="s">
        <v>191</v>
      </c>
      <c r="E146" s="41" t="s">
        <v>199</v>
      </c>
      <c r="F146" s="85"/>
      <c r="G146" s="85"/>
      <c r="H146" s="85"/>
      <c r="I146" s="42">
        <f t="shared" si="19"/>
        <v>0</v>
      </c>
      <c r="J146" s="42">
        <f t="shared" si="19"/>
        <v>0</v>
      </c>
      <c r="K146" s="67">
        <f t="shared" si="12"/>
      </c>
      <c r="L146" s="68"/>
      <c r="M146" s="69">
        <f t="shared" si="13"/>
      </c>
      <c r="N146" s="70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</row>
    <row r="147" spans="2:37" s="37" customFormat="1" ht="15">
      <c r="B147" s="1"/>
      <c r="C147" s="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</row>
    <row r="148" spans="2:37" s="37" customFormat="1" ht="15">
      <c r="B148" s="1"/>
      <c r="C148" s="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</row>
    <row r="149" spans="2:37" s="37" customFormat="1" ht="15">
      <c r="B149" s="1"/>
      <c r="C149" s="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</row>
    <row r="150" spans="2:37" s="37" customFormat="1" ht="15">
      <c r="B150" s="1"/>
      <c r="C150" s="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</row>
    <row r="151" spans="2:37" s="37" customFormat="1" ht="15">
      <c r="B151" s="1"/>
      <c r="C151" s="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</row>
    <row r="152" spans="2:37" s="37" customFormat="1" ht="15">
      <c r="B152" s="1"/>
      <c r="C152" s="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2:37" s="37" customFormat="1" ht="15">
      <c r="B153" s="1"/>
      <c r="C153" s="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</row>
    <row r="154" spans="2:37" s="37" customFormat="1" ht="15">
      <c r="B154" s="1"/>
      <c r="C154" s="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</row>
    <row r="155" spans="2:37" s="37" customFormat="1" ht="15">
      <c r="B155" s="1"/>
      <c r="C155" s="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2:37" s="37" customFormat="1" ht="15">
      <c r="B156" s="1"/>
      <c r="C156" s="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</row>
    <row r="157" spans="2:37" s="37" customFormat="1" ht="15">
      <c r="B157" s="1"/>
      <c r="C157" s="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</row>
    <row r="158" spans="17:37" s="37" customFormat="1" ht="12"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7:37" s="37" customFormat="1" ht="12"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</row>
    <row r="160" spans="17:37" s="37" customFormat="1" ht="12"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</row>
    <row r="161" spans="17:37" s="37" customFormat="1" ht="12"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</row>
    <row r="162" spans="17:37" s="37" customFormat="1" ht="12"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7:37" s="37" customFormat="1" ht="12"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7:37" s="37" customFormat="1" ht="12"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</row>
    <row r="165" spans="17:37" s="37" customFormat="1" ht="12"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</sheetData>
  <sheetProtection password="8F8C" sheet="1" objects="1" selectLockedCells="1"/>
  <protectedRanges>
    <protectedRange sqref="F11 M11 B13:O15 G24:H26 D54:O61 F99:H146" name="Rango1"/>
  </protectedRanges>
  <mergeCells count="225">
    <mergeCell ref="B19:O20"/>
    <mergeCell ref="F138:H138"/>
    <mergeCell ref="F139:H139"/>
    <mergeCell ref="F140:H140"/>
    <mergeCell ref="F145:H145"/>
    <mergeCell ref="F146:H146"/>
    <mergeCell ref="B5:P5"/>
    <mergeCell ref="B6:P6"/>
    <mergeCell ref="B67:P67"/>
    <mergeCell ref="D50:O50"/>
    <mergeCell ref="B8:O8"/>
    <mergeCell ref="B9:O9"/>
    <mergeCell ref="F11:H11"/>
    <mergeCell ref="G21:H21"/>
    <mergeCell ref="J21:K21"/>
    <mergeCell ref="G22:H22"/>
    <mergeCell ref="S46:AF47"/>
    <mergeCell ref="M11:O11"/>
    <mergeCell ref="F13:O13"/>
    <mergeCell ref="F14:O14"/>
    <mergeCell ref="F15:O15"/>
    <mergeCell ref="I70:K70"/>
    <mergeCell ref="I71:K71"/>
    <mergeCell ref="D31:N31"/>
    <mergeCell ref="B17:O17"/>
    <mergeCell ref="B18:O18"/>
    <mergeCell ref="B46:P46"/>
    <mergeCell ref="B47:P47"/>
    <mergeCell ref="B66:P66"/>
    <mergeCell ref="B64:P64"/>
    <mergeCell ref="F143:H143"/>
    <mergeCell ref="F144:H144"/>
    <mergeCell ref="F125:H125"/>
    <mergeCell ref="F126:H126"/>
    <mergeCell ref="F127:H127"/>
    <mergeCell ref="J11:L11"/>
    <mergeCell ref="F128:H128"/>
    <mergeCell ref="F133:H133"/>
    <mergeCell ref="F134:H134"/>
    <mergeCell ref="F135:H135"/>
    <mergeCell ref="F123:H123"/>
    <mergeCell ref="F124:H124"/>
    <mergeCell ref="F141:H141"/>
    <mergeCell ref="F142:H142"/>
    <mergeCell ref="F129:H129"/>
    <mergeCell ref="F130:H130"/>
    <mergeCell ref="F131:H131"/>
    <mergeCell ref="F132:H132"/>
    <mergeCell ref="F136:H136"/>
    <mergeCell ref="F137:H137"/>
    <mergeCell ref="F118:H118"/>
    <mergeCell ref="F119:H119"/>
    <mergeCell ref="F120:H120"/>
    <mergeCell ref="F106:H106"/>
    <mergeCell ref="F121:H121"/>
    <mergeCell ref="F122:H122"/>
    <mergeCell ref="F110:H110"/>
    <mergeCell ref="F111:H111"/>
    <mergeCell ref="F112:H112"/>
    <mergeCell ref="F116:H116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7:L137"/>
    <mergeCell ref="K138:L138"/>
    <mergeCell ref="K130:L130"/>
    <mergeCell ref="K131:L131"/>
    <mergeCell ref="K132:L132"/>
    <mergeCell ref="K133:L133"/>
    <mergeCell ref="K134:L134"/>
    <mergeCell ref="K135:L135"/>
    <mergeCell ref="J22:K22"/>
    <mergeCell ref="K146:L146"/>
    <mergeCell ref="K140:L140"/>
    <mergeCell ref="K141:L141"/>
    <mergeCell ref="K142:L142"/>
    <mergeCell ref="K143:L143"/>
    <mergeCell ref="K144:L144"/>
    <mergeCell ref="K145:L145"/>
    <mergeCell ref="K139:L139"/>
    <mergeCell ref="K136:L136"/>
    <mergeCell ref="M122:N122"/>
    <mergeCell ref="M123:N123"/>
    <mergeCell ref="M124:N124"/>
    <mergeCell ref="M125:N125"/>
    <mergeCell ref="M126:N126"/>
    <mergeCell ref="M127:N127"/>
    <mergeCell ref="M142:N142"/>
    <mergeCell ref="M143:N143"/>
    <mergeCell ref="M144:N144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28:N128"/>
    <mergeCell ref="M129:N129"/>
    <mergeCell ref="M130:N130"/>
    <mergeCell ref="M131:N131"/>
    <mergeCell ref="M132:N132"/>
    <mergeCell ref="M133:N133"/>
    <mergeCell ref="M145:N145"/>
    <mergeCell ref="M146:N146"/>
    <mergeCell ref="B75:P75"/>
    <mergeCell ref="F99:H99"/>
    <mergeCell ref="F100:H100"/>
    <mergeCell ref="F101:H101"/>
    <mergeCell ref="F102:H102"/>
    <mergeCell ref="F113:H113"/>
    <mergeCell ref="F114:H114"/>
    <mergeCell ref="F115:H115"/>
    <mergeCell ref="F117:H117"/>
    <mergeCell ref="D96:E96"/>
    <mergeCell ref="F96:H96"/>
    <mergeCell ref="F107:H107"/>
    <mergeCell ref="F108:H108"/>
    <mergeCell ref="F109:H109"/>
    <mergeCell ref="F103:H103"/>
    <mergeCell ref="F104:H104"/>
    <mergeCell ref="F105:H105"/>
    <mergeCell ref="I96:J96"/>
    <mergeCell ref="K96:L96"/>
    <mergeCell ref="M96:N96"/>
    <mergeCell ref="D84:E84"/>
    <mergeCell ref="D85:E85"/>
    <mergeCell ref="D86:E86"/>
    <mergeCell ref="D87:E87"/>
    <mergeCell ref="D88:E88"/>
    <mergeCell ref="D89:E89"/>
    <mergeCell ref="D90:E90"/>
    <mergeCell ref="D91:E91"/>
    <mergeCell ref="F84:G84"/>
    <mergeCell ref="F85:G85"/>
    <mergeCell ref="F86:G86"/>
    <mergeCell ref="F87:G87"/>
    <mergeCell ref="F88:G88"/>
    <mergeCell ref="F89:G89"/>
    <mergeCell ref="F90:G90"/>
    <mergeCell ref="F91:G91"/>
    <mergeCell ref="H84:I84"/>
    <mergeCell ref="H85:I85"/>
    <mergeCell ref="H86:I86"/>
    <mergeCell ref="H87:I87"/>
    <mergeCell ref="H88:I88"/>
    <mergeCell ref="H89:I89"/>
    <mergeCell ref="H90:I90"/>
    <mergeCell ref="H91:I91"/>
    <mergeCell ref="J84:K84"/>
    <mergeCell ref="J85:K85"/>
    <mergeCell ref="J86:K86"/>
    <mergeCell ref="J87:K87"/>
    <mergeCell ref="J88:K88"/>
    <mergeCell ref="J89:K89"/>
    <mergeCell ref="J90:K90"/>
    <mergeCell ref="J91:K91"/>
    <mergeCell ref="L84:M84"/>
    <mergeCell ref="L85:M85"/>
    <mergeCell ref="L86:M86"/>
    <mergeCell ref="L87:M87"/>
    <mergeCell ref="L88:M88"/>
    <mergeCell ref="L89:M89"/>
    <mergeCell ref="L90:M90"/>
    <mergeCell ref="L91:M91"/>
    <mergeCell ref="N84:O84"/>
    <mergeCell ref="N85:O85"/>
    <mergeCell ref="N86:O86"/>
    <mergeCell ref="N87:O87"/>
    <mergeCell ref="N88:O88"/>
    <mergeCell ref="N89:O89"/>
    <mergeCell ref="N90:O90"/>
    <mergeCell ref="N91:O91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6:L116"/>
    <mergeCell ref="K117:L117"/>
    <mergeCell ref="K110:L110"/>
    <mergeCell ref="K111:L111"/>
    <mergeCell ref="K112:L112"/>
    <mergeCell ref="K113:L113"/>
    <mergeCell ref="K114:L114"/>
    <mergeCell ref="K115:L115"/>
  </mergeCells>
  <conditionalFormatting sqref="H24 H26">
    <cfRule type="cellIs" priority="97" dxfId="13" operator="equal" stopIfTrue="1">
      <formula>12</formula>
    </cfRule>
    <cfRule type="cellIs" priority="98" dxfId="13" operator="equal" stopIfTrue="1">
      <formula>10</formula>
    </cfRule>
    <cfRule type="cellIs" priority="99" dxfId="13" operator="equal" stopIfTrue="1">
      <formula>8</formula>
    </cfRule>
    <cfRule type="cellIs" priority="100" dxfId="13" operator="equal" stopIfTrue="1">
      <formula>6</formula>
    </cfRule>
    <cfRule type="cellIs" priority="101" dxfId="13" operator="equal" stopIfTrue="1">
      <formula>4</formula>
    </cfRule>
    <cfRule type="cellIs" priority="102" dxfId="13" operator="equal" stopIfTrue="1">
      <formula>2</formula>
    </cfRule>
  </conditionalFormatting>
  <conditionalFormatting sqref="K24 K26">
    <cfRule type="cellIs" priority="91" dxfId="13" operator="equal" stopIfTrue="1">
      <formula>11</formula>
    </cfRule>
    <cfRule type="cellIs" priority="92" dxfId="13" operator="equal" stopIfTrue="1">
      <formula>9</formula>
    </cfRule>
    <cfRule type="cellIs" priority="93" dxfId="13" operator="equal" stopIfTrue="1">
      <formula>7</formula>
    </cfRule>
    <cfRule type="cellIs" priority="94" dxfId="13" operator="equal" stopIfTrue="1">
      <formula>5</formula>
    </cfRule>
    <cfRule type="cellIs" priority="95" dxfId="13" operator="equal" stopIfTrue="1">
      <formula>3</formula>
    </cfRule>
    <cfRule type="cellIs" priority="96" dxfId="13" operator="equal" stopIfTrue="1">
      <formula>1</formula>
    </cfRule>
  </conditionalFormatting>
  <conditionalFormatting sqref="I70:K70">
    <cfRule type="cellIs" priority="87" dxfId="19" operator="equal">
      <formula>"no"</formula>
    </cfRule>
    <cfRule type="cellIs" priority="88" dxfId="20" operator="equal">
      <formula>"ok"</formula>
    </cfRule>
  </conditionalFormatting>
  <conditionalFormatting sqref="I71:K71">
    <cfRule type="cellIs" priority="85" dxfId="19" operator="equal">
      <formula>"no"</formula>
    </cfRule>
    <cfRule type="cellIs" priority="86" dxfId="20" operator="equal">
      <formula>"ok"</formula>
    </cfRule>
  </conditionalFormatting>
  <conditionalFormatting sqref="D84:D91 F84:F91 H84:H91 J84:J91 L84:L91 N84:N91">
    <cfRule type="cellIs" priority="28" dxfId="21" operator="equal" stopIfTrue="1">
      <formula>"NEG"</formula>
    </cfRule>
    <cfRule type="cellIs" priority="29" dxfId="22" operator="equal" stopIfTrue="1">
      <formula>"DUD"</formula>
    </cfRule>
    <cfRule type="cellIs" priority="30" dxfId="23" operator="equal" stopIfTrue="1">
      <formula>"POS"</formula>
    </cfRule>
  </conditionalFormatting>
  <conditionalFormatting sqref="K99:K146">
    <cfRule type="cellIs" priority="25" dxfId="21" operator="equal" stopIfTrue="1">
      <formula>"NEG"</formula>
    </cfRule>
    <cfRule type="cellIs" priority="26" dxfId="22" operator="equal" stopIfTrue="1">
      <formula>"PRC POS"</formula>
    </cfRule>
    <cfRule type="cellIs" priority="27" dxfId="23" operator="equal" stopIfTrue="1">
      <formula>"TGE POS"</formula>
    </cfRule>
  </conditionalFormatting>
  <conditionalFormatting sqref="M99:M146">
    <cfRule type="cellIs" priority="22" dxfId="21" operator="equal" stopIfTrue="1">
      <formula>"NEG"</formula>
    </cfRule>
    <cfRule type="cellIs" priority="23" dxfId="22" operator="equal" stopIfTrue="1">
      <formula>"DUD"</formula>
    </cfRule>
    <cfRule type="cellIs" priority="24" dxfId="23" operator="equal" stopIfTrue="1">
      <formula>"POS"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2"/>
  <rowBreaks count="2" manualBreakCount="2">
    <brk id="45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2017-06-27T10:28:16Z</cp:lastPrinted>
  <dcterms:created xsi:type="dcterms:W3CDTF">2014-03-25T15:27:01Z</dcterms:created>
  <dcterms:modified xsi:type="dcterms:W3CDTF">2021-07-13T08:31:09Z</dcterms:modified>
  <cp:category/>
  <cp:version/>
  <cp:contentType/>
  <cp:contentStatus/>
</cp:coreProperties>
</file>